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2 - STAVEBNÍ ÚPRAVY B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2 - STAVEBNÍ ÚPRAVY BY...'!$C$136:$K$405</definedName>
    <definedName name="_xlnm.Print_Area" localSheetId="1">'SO 2 - STAVEBNÍ ÚPRAVY BY...'!$C$4:$J$76,'SO 2 - STAVEBNÍ ÚPRAVY BY...'!$C$82:$J$118,'SO 2 - STAVEBNÍ ÚPRAVY BY...'!$C$124:$J$405</definedName>
    <definedName name="_xlnm.Print_Titles" localSheetId="1">'SO 2 - STAVEBNÍ ÚPRAVY BY...'!$136:$136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05"/>
  <c r="BH405"/>
  <c r="BG405"/>
  <c r="BE405"/>
  <c r="T405"/>
  <c r="T404"/>
  <c r="T403"/>
  <c r="R405"/>
  <c r="R404"/>
  <c r="R403"/>
  <c r="P405"/>
  <c r="P404"/>
  <c r="P403"/>
  <c r="BI402"/>
  <c r="BH402"/>
  <c r="BG402"/>
  <c r="BE402"/>
  <c r="T402"/>
  <c r="R402"/>
  <c r="P402"/>
  <c r="BI401"/>
  <c r="BH401"/>
  <c r="BG401"/>
  <c r="BE401"/>
  <c r="T401"/>
  <c r="R401"/>
  <c r="P401"/>
  <c r="BI399"/>
  <c r="BH399"/>
  <c r="BG399"/>
  <c r="BE399"/>
  <c r="T399"/>
  <c r="R399"/>
  <c r="P399"/>
  <c r="BI398"/>
  <c r="BH398"/>
  <c r="BG398"/>
  <c r="BE398"/>
  <c r="T398"/>
  <c r="R398"/>
  <c r="P398"/>
  <c r="BI388"/>
  <c r="BH388"/>
  <c r="BG388"/>
  <c r="BE388"/>
  <c r="T388"/>
  <c r="R388"/>
  <c r="P388"/>
  <c r="BI385"/>
  <c r="BH385"/>
  <c r="BG385"/>
  <c r="BE385"/>
  <c r="T385"/>
  <c r="R385"/>
  <c r="P385"/>
  <c r="BI384"/>
  <c r="BH384"/>
  <c r="BG384"/>
  <c r="BE384"/>
  <c r="T384"/>
  <c r="R384"/>
  <c r="P384"/>
  <c r="BI381"/>
  <c r="BH381"/>
  <c r="BG381"/>
  <c r="BE381"/>
  <c r="T381"/>
  <c r="R381"/>
  <c r="P381"/>
  <c r="BI379"/>
  <c r="BH379"/>
  <c r="BG379"/>
  <c r="BE379"/>
  <c r="T379"/>
  <c r="T378"/>
  <c r="R379"/>
  <c r="R378"/>
  <c r="P379"/>
  <c r="P378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58"/>
  <c r="BH358"/>
  <c r="BG358"/>
  <c r="BE358"/>
  <c r="T358"/>
  <c r="R358"/>
  <c r="P358"/>
  <c r="BI355"/>
  <c r="BH355"/>
  <c r="BG355"/>
  <c r="BE355"/>
  <c r="T355"/>
  <c r="R355"/>
  <c r="P355"/>
  <c r="BI345"/>
  <c r="BH345"/>
  <c r="BG345"/>
  <c r="BE345"/>
  <c r="T345"/>
  <c r="R345"/>
  <c r="P345"/>
  <c r="BI343"/>
  <c r="BH343"/>
  <c r="BG343"/>
  <c r="BE343"/>
  <c r="T343"/>
  <c r="R343"/>
  <c r="P343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1"/>
  <c r="BH331"/>
  <c r="BG331"/>
  <c r="BE331"/>
  <c r="T331"/>
  <c r="R331"/>
  <c r="P331"/>
  <c r="BI329"/>
  <c r="BH329"/>
  <c r="BG329"/>
  <c r="BE329"/>
  <c r="T329"/>
  <c r="R329"/>
  <c r="P329"/>
  <c r="BI326"/>
  <c r="BH326"/>
  <c r="BG326"/>
  <c r="BE326"/>
  <c r="T326"/>
  <c r="R326"/>
  <c r="P326"/>
  <c r="BI323"/>
  <c r="BH323"/>
  <c r="BG323"/>
  <c r="BE323"/>
  <c r="T323"/>
  <c r="R323"/>
  <c r="P323"/>
  <c r="BI321"/>
  <c r="BH321"/>
  <c r="BG321"/>
  <c r="BE321"/>
  <c r="T321"/>
  <c r="R321"/>
  <c r="P321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1"/>
  <c r="BH291"/>
  <c r="BG291"/>
  <c r="BE291"/>
  <c r="T291"/>
  <c r="R291"/>
  <c r="P291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T274"/>
  <c r="R275"/>
  <c r="R274"/>
  <c r="P275"/>
  <c r="P274"/>
  <c r="BI272"/>
  <c r="BH272"/>
  <c r="BG272"/>
  <c r="BE272"/>
  <c r="T272"/>
  <c r="T271"/>
  <c r="R272"/>
  <c r="R271"/>
  <c r="P272"/>
  <c r="P271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1"/>
  <c r="BH241"/>
  <c r="BG241"/>
  <c r="BE241"/>
  <c r="T241"/>
  <c r="R241"/>
  <c r="P241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R226"/>
  <c r="P226"/>
  <c r="BI222"/>
  <c r="BH222"/>
  <c r="BG222"/>
  <c r="BE222"/>
  <c r="T222"/>
  <c r="R222"/>
  <c r="P222"/>
  <c r="BI213"/>
  <c r="BH213"/>
  <c r="BG213"/>
  <c r="BE213"/>
  <c r="T213"/>
  <c r="R213"/>
  <c r="P213"/>
  <c r="BI210"/>
  <c r="BH210"/>
  <c r="BG210"/>
  <c r="BE210"/>
  <c r="T210"/>
  <c r="R210"/>
  <c r="P210"/>
  <c r="BI208"/>
  <c r="BH208"/>
  <c r="BG208"/>
  <c r="BE208"/>
  <c r="T208"/>
  <c r="R208"/>
  <c r="P208"/>
  <c r="BI205"/>
  <c r="BH205"/>
  <c r="BG205"/>
  <c r="BE205"/>
  <c r="T205"/>
  <c r="R205"/>
  <c r="P205"/>
  <c r="BI195"/>
  <c r="BH195"/>
  <c r="BG195"/>
  <c r="BE195"/>
  <c r="T195"/>
  <c r="R195"/>
  <c r="P195"/>
  <c r="BI184"/>
  <c r="BH184"/>
  <c r="BG184"/>
  <c r="BE184"/>
  <c r="T184"/>
  <c r="R184"/>
  <c r="P184"/>
  <c r="BI182"/>
  <c r="BH182"/>
  <c r="BG182"/>
  <c r="BE182"/>
  <c r="T182"/>
  <c r="R182"/>
  <c r="P182"/>
  <c r="BI172"/>
  <c r="BH172"/>
  <c r="BG172"/>
  <c r="BE172"/>
  <c r="T172"/>
  <c r="R172"/>
  <c r="P172"/>
  <c r="BI158"/>
  <c r="BH158"/>
  <c r="BG158"/>
  <c r="BE158"/>
  <c r="T158"/>
  <c r="R158"/>
  <c r="P158"/>
  <c r="BI155"/>
  <c r="BH155"/>
  <c r="BG155"/>
  <c r="BE155"/>
  <c r="T155"/>
  <c r="R155"/>
  <c r="P155"/>
  <c r="BI149"/>
  <c r="BH149"/>
  <c r="BG149"/>
  <c r="BE149"/>
  <c r="T149"/>
  <c r="R149"/>
  <c r="P149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131"/>
  <c r="E7"/>
  <c r="E127"/>
  <c i="1" r="L90"/>
  <c r="AM90"/>
  <c r="AM89"/>
  <c r="L89"/>
  <c r="AM87"/>
  <c r="L87"/>
  <c r="L85"/>
  <c r="L84"/>
  <c i="2" r="BK375"/>
  <c r="J317"/>
  <c r="J226"/>
  <c r="J401"/>
  <c r="BK307"/>
  <c r="BK255"/>
  <c r="BK373"/>
  <c r="J313"/>
  <c r="BK205"/>
  <c r="BK285"/>
  <c r="BK247"/>
  <c r="J294"/>
  <c r="J257"/>
  <c r="BK355"/>
  <c r="BK266"/>
  <c r="J205"/>
  <c r="J265"/>
  <c r="J377"/>
  <c r="BK345"/>
  <c r="BK309"/>
  <c r="J402"/>
  <c r="J329"/>
  <c r="J296"/>
  <c r="BK405"/>
  <c r="BK371"/>
  <c r="BK291"/>
  <c r="BK182"/>
  <c r="BK331"/>
  <c r="J287"/>
  <c r="BK155"/>
  <c r="BK257"/>
  <c r="J149"/>
  <c r="J306"/>
  <c r="J241"/>
  <c r="BK282"/>
  <c r="BK286"/>
  <c r="J195"/>
  <c r="BK381"/>
  <c r="J321"/>
  <c r="BK288"/>
  <c r="J345"/>
  <c r="J305"/>
  <c r="BK287"/>
  <c r="J399"/>
  <c r="J288"/>
  <c r="BK399"/>
  <c r="J373"/>
  <c r="BK304"/>
  <c r="J142"/>
  <c r="BK267"/>
  <c r="BK245"/>
  <c r="BK279"/>
  <c r="BK298"/>
  <c r="BK305"/>
  <c r="BK262"/>
  <c r="J229"/>
  <c r="BK265"/>
  <c r="BK226"/>
  <c r="J266"/>
  <c r="J140"/>
  <c r="J371"/>
  <c r="BK311"/>
  <c r="J405"/>
  <c r="J326"/>
  <c r="J258"/>
  <c r="J341"/>
  <c r="J264"/>
  <c r="J388"/>
  <c r="J368"/>
  <c r="BK306"/>
  <c r="J184"/>
  <c r="BK313"/>
  <c r="BK258"/>
  <c r="BK229"/>
  <c r="J172"/>
  <c r="J285"/>
  <c r="BK142"/>
  <c r="J286"/>
  <c r="J256"/>
  <c r="J250"/>
  <c r="J283"/>
  <c r="BK284"/>
  <c r="BK398"/>
  <c r="BK358"/>
  <c r="J337"/>
  <c r="J301"/>
  <c r="BK341"/>
  <c r="BK323"/>
  <c r="J282"/>
  <c r="BK401"/>
  <c r="BK317"/>
  <c r="J208"/>
  <c r="J375"/>
  <c r="BK301"/>
  <c r="BK172"/>
  <c r="J307"/>
  <c r="J248"/>
  <c r="BK377"/>
  <c r="J210"/>
  <c i="1" r="AS94"/>
  <c i="2" r="J281"/>
  <c r="J280"/>
  <c r="J278"/>
  <c r="BK388"/>
  <c r="BK329"/>
  <c r="BK272"/>
  <c r="J385"/>
  <c r="J331"/>
  <c r="BK294"/>
  <c r="BK208"/>
  <c r="J370"/>
  <c r="BK268"/>
  <c r="BK195"/>
  <c r="J358"/>
  <c r="J298"/>
  <c r="BK140"/>
  <c r="BK280"/>
  <c r="J247"/>
  <c r="J304"/>
  <c r="J255"/>
  <c r="BK149"/>
  <c r="J302"/>
  <c r="BK246"/>
  <c r="J277"/>
  <c r="J249"/>
  <c r="BK277"/>
  <c r="BK281"/>
  <c r="BK379"/>
  <c r="BK339"/>
  <c r="BK278"/>
  <c r="BK368"/>
  <c r="BK321"/>
  <c r="J268"/>
  <c r="BK402"/>
  <c r="BK315"/>
  <c r="BK184"/>
  <c r="BK337"/>
  <c r="BK275"/>
  <c r="J309"/>
  <c r="BK230"/>
  <c r="J279"/>
  <c r="BK303"/>
  <c r="BK300"/>
  <c r="BK248"/>
  <c r="J275"/>
  <c r="BK264"/>
  <c r="BK213"/>
  <c r="BK384"/>
  <c r="J323"/>
  <c r="J245"/>
  <c r="BK370"/>
  <c r="J303"/>
  <c r="BK249"/>
  <c r="J381"/>
  <c r="J260"/>
  <c r="BK326"/>
  <c r="BK283"/>
  <c r="BK241"/>
  <c r="J289"/>
  <c r="J182"/>
  <c r="BK141"/>
  <c r="J252"/>
  <c r="J267"/>
  <c r="BK251"/>
  <c r="J355"/>
  <c r="BK385"/>
  <c r="BK343"/>
  <c r="J315"/>
  <c r="J213"/>
  <c r="J343"/>
  <c r="BK302"/>
  <c r="BK260"/>
  <c r="J398"/>
  <c r="BK296"/>
  <c r="BK210"/>
  <c r="J379"/>
  <c r="J311"/>
  <c r="BK250"/>
  <c r="J284"/>
  <c r="J251"/>
  <c r="J141"/>
  <c r="BK252"/>
  <c r="J155"/>
  <c r="BK289"/>
  <c r="J230"/>
  <c r="BK256"/>
  <c r="J262"/>
  <c r="J222"/>
  <c r="J339"/>
  <c r="J300"/>
  <c r="BK222"/>
  <c r="BK318"/>
  <c r="J246"/>
  <c r="J384"/>
  <c r="J318"/>
  <c r="J158"/>
  <c r="J272"/>
  <c r="BK158"/>
  <c r="J291"/>
  <c l="1" r="T157"/>
  <c r="P290"/>
  <c r="P212"/>
  <c r="R308"/>
  <c r="BK212"/>
  <c r="J212"/>
  <c r="J101"/>
  <c r="P276"/>
  <c r="P273"/>
  <c r="P299"/>
  <c r="BK322"/>
  <c r="J322"/>
  <c r="J109"/>
  <c r="BK139"/>
  <c r="J139"/>
  <c r="J98"/>
  <c r="R139"/>
  <c r="P207"/>
  <c r="BK299"/>
  <c r="J299"/>
  <c r="J107"/>
  <c r="P344"/>
  <c r="R157"/>
  <c r="T276"/>
  <c r="T273"/>
  <c r="BK308"/>
  <c r="J308"/>
  <c r="J108"/>
  <c r="T308"/>
  <c r="R380"/>
  <c r="T139"/>
  <c r="R207"/>
  <c r="T290"/>
  <c r="T344"/>
  <c r="BK397"/>
  <c r="J397"/>
  <c r="J114"/>
  <c r="R212"/>
  <c r="R276"/>
  <c r="R273"/>
  <c r="P308"/>
  <c r="P322"/>
  <c r="P380"/>
  <c r="T397"/>
  <c r="P157"/>
  <c r="R290"/>
  <c r="R344"/>
  <c r="BK400"/>
  <c r="J400"/>
  <c r="J115"/>
  <c r="P139"/>
  <c r="BK207"/>
  <c r="J207"/>
  <c r="J100"/>
  <c r="BK276"/>
  <c r="J276"/>
  <c r="J105"/>
  <c r="R299"/>
  <c r="T322"/>
  <c r="P397"/>
  <c r="P396"/>
  <c r="P400"/>
  <c r="BK157"/>
  <c r="J157"/>
  <c r="J99"/>
  <c r="T207"/>
  <c r="BK290"/>
  <c r="J290"/>
  <c r="J106"/>
  <c r="BK344"/>
  <c r="J344"/>
  <c r="J110"/>
  <c r="BK380"/>
  <c r="J380"/>
  <c r="J112"/>
  <c r="R397"/>
  <c r="T400"/>
  <c r="T212"/>
  <c r="T299"/>
  <c r="R322"/>
  <c r="T380"/>
  <c r="R400"/>
  <c r="BK271"/>
  <c r="J271"/>
  <c r="J102"/>
  <c r="BK274"/>
  <c r="J274"/>
  <c r="J104"/>
  <c r="BK378"/>
  <c r="J378"/>
  <c r="J111"/>
  <c r="BK404"/>
  <c r="J404"/>
  <c r="J117"/>
  <c r="BF282"/>
  <c r="BF287"/>
  <c r="F92"/>
  <c r="BF222"/>
  <c r="BF226"/>
  <c r="BF248"/>
  <c r="BF256"/>
  <c r="BF285"/>
  <c r="BF341"/>
  <c r="E85"/>
  <c r="BF141"/>
  <c r="BF158"/>
  <c r="BF208"/>
  <c r="BF247"/>
  <c r="BF257"/>
  <c r="BF265"/>
  <c r="BF284"/>
  <c r="BF303"/>
  <c r="BF140"/>
  <c r="BF258"/>
  <c r="BF267"/>
  <c r="BF272"/>
  <c r="BF275"/>
  <c r="BF280"/>
  <c r="BF184"/>
  <c r="BF213"/>
  <c r="BF241"/>
  <c r="BF250"/>
  <c r="BF301"/>
  <c r="BF306"/>
  <c r="J89"/>
  <c r="BF205"/>
  <c r="BF229"/>
  <c r="BF286"/>
  <c r="BF291"/>
  <c r="BF300"/>
  <c r="BF302"/>
  <c r="BF377"/>
  <c r="BF195"/>
  <c r="BF249"/>
  <c r="BF252"/>
  <c r="BF260"/>
  <c r="BF277"/>
  <c r="BF281"/>
  <c r="BF288"/>
  <c r="BF298"/>
  <c r="BF307"/>
  <c r="BF311"/>
  <c r="BF149"/>
  <c r="BF182"/>
  <c r="BF245"/>
  <c r="BF251"/>
  <c r="BF255"/>
  <c r="BF262"/>
  <c r="BF268"/>
  <c r="BF283"/>
  <c r="BF309"/>
  <c r="BF317"/>
  <c r="BF371"/>
  <c r="BF384"/>
  <c r="BF385"/>
  <c r="BF398"/>
  <c r="BF402"/>
  <c r="BF155"/>
  <c r="BF172"/>
  <c r="BF266"/>
  <c r="BF294"/>
  <c r="BF304"/>
  <c r="BF313"/>
  <c r="BF329"/>
  <c r="BF339"/>
  <c r="BF355"/>
  <c r="BF358"/>
  <c r="BF375"/>
  <c r="BF381"/>
  <c r="BF142"/>
  <c r="BF210"/>
  <c r="BF246"/>
  <c r="BF264"/>
  <c r="BF278"/>
  <c r="BF305"/>
  <c r="BF323"/>
  <c r="BF326"/>
  <c r="BF337"/>
  <c r="BF343"/>
  <c r="BF368"/>
  <c r="BF399"/>
  <c r="BF405"/>
  <c r="BF230"/>
  <c r="BF279"/>
  <c r="BF289"/>
  <c r="BF296"/>
  <c r="BF315"/>
  <c r="BF318"/>
  <c r="BF321"/>
  <c r="BF331"/>
  <c r="BF345"/>
  <c r="BF370"/>
  <c r="BF373"/>
  <c r="BF379"/>
  <c r="BF388"/>
  <c r="BF401"/>
  <c r="F33"/>
  <c i="1" r="AZ95"/>
  <c r="AZ94"/>
  <c r="W29"/>
  <c i="2" r="F37"/>
  <c i="1" r="BD95"/>
  <c r="BD94"/>
  <c r="W33"/>
  <c i="2" r="F36"/>
  <c i="1" r="BC95"/>
  <c r="BC94"/>
  <c r="AY94"/>
  <c i="2" r="F35"/>
  <c i="1" r="BB95"/>
  <c r="BB94"/>
  <c r="W31"/>
  <c i="2" r="J33"/>
  <c i="1" r="AV95"/>
  <c i="2" l="1" r="R396"/>
  <c r="P138"/>
  <c r="P137"/>
  <c i="1" r="AU95"/>
  <c i="2" r="T138"/>
  <c r="R138"/>
  <c r="R137"/>
  <c r="T396"/>
  <c r="BK138"/>
  <c r="J138"/>
  <c r="J97"/>
  <c r="BK396"/>
  <c r="J396"/>
  <c r="J113"/>
  <c r="BK403"/>
  <c r="J403"/>
  <c r="J116"/>
  <c r="BK273"/>
  <c r="J273"/>
  <c r="J103"/>
  <c i="1" r="AU94"/>
  <c r="W32"/>
  <c i="2" r="J34"/>
  <c i="1" r="AW95"/>
  <c r="AT95"/>
  <c r="AX94"/>
  <c i="2" r="F34"/>
  <c i="1" r="BA95"/>
  <c r="BA94"/>
  <c r="W30"/>
  <c r="AV94"/>
  <c r="AK29"/>
  <c i="2" l="1" r="T137"/>
  <c r="BK137"/>
  <c r="J137"/>
  <c r="J30"/>
  <c i="1" r="AG95"/>
  <c r="AG94"/>
  <c r="AK26"/>
  <c r="AW94"/>
  <c r="AK30"/>
  <c i="2" l="1" r="J39"/>
  <c r="J96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<sst xmlns="http://schemas.openxmlformats.org/spreadsheetml/2006/main">
  <si>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</si>
  <si>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</si>
  <si>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</si>
  <si>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</si>
  <si>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</si>
  <si>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{d831fa78-1c3a-4568-8dbc-7d83fa6a3751}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</si>
  <si>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</si>
  <si>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</si>
  <si>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</si>
  <si>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</si>
  <si>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</si>
  <si>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</si>
  <si>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</si>
  <si>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</si>
  <si>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</si>
  <si>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</si>
  <si>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</si>
  <si>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BYTŮ GRANÁTOVÁ UL.ČP.1897</t>
  </si>
  <si>
    <t>KSO:</t>
  </si>
  <si>
    <t>CC-CZ:</t>
  </si>
  <si>
    <t>Místo:</t>
  </si>
  <si>
    <t>TURNOV</t>
  </si>
  <si>
    <t>Datum:</t>
  </si>
  <si>
    <t>20. 5. 2022</t>
  </si>
  <si>
    <t>Zadavatel:</t>
  </si>
  <si>
    <t>IČ:</t>
  </si>
  <si>
    <t>MĚSTO TURNOV - UL.ANTONÍNA DVOŘÁKA ČP.335</t>
  </si>
  <si>
    <t>DIČ:</t>
  </si>
  <si>
    <t>Uchazeč:</t>
  </si>
  <si>
    <t>Vyplň údaj</t>
  </si>
  <si>
    <t>Projektant:</t>
  </si>
  <si>
    <t>ING.PAVEL MAREK projekční ateliér TURNOV</t>
  </si>
  <si>
    <t>True</t>
  </si>
  <si>
    <t>Zpracovatel:</t>
  </si>
  <si>
    <t>JANA VYDROVÁ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</si>
  <si>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</si>
  <si>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</si>
  <si>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</si>
  <si>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</si>
  <si>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</si>
  <si>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</si>
  <si>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</si>
  <si>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</si>
  <si>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</si>
  <si>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</si>
  <si>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</si>
  <si>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</si>
  <si>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</si>
  <si>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</si>
  <si>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</si>
  <si>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</si>
  <si>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</si>
  <si>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</si>
  <si>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</si>
  <si>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</si>
  <si>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</si>
  <si>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</si>
  <si>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</si>
  <si>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</si>
  <si>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</si>
  <si>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</si>
  <si>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</si>
  <si>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</si>
  <si>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</si>
  <si>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</si>
  <si>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</si>
  <si>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</si>
  <si>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</si>
  <si>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</si>
  <si>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</si>
  <si>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</si>
  <si>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</si>
  <si>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</si>
  <si>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</si>
  <si>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</si>
  <si>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</si>
  <si>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</si>
  <si>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</si>
  <si>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</si>
  <si>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</si>
  <si>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</si>
  <si>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2</t>
  </si>
  <si>
    <t xml:space="preserve">STAVEBNÍ ÚPRAVY BYTU Č.28  1+KK</t>
  </si>
  <si>
    <t>STA</t>
  </si>
  <si>
    <t>1</t>
  </si>
  <si>
    <t>{4cd3e554-0678-4014-a269-c5514ee405a5}</t>
  </si>
  <si>
    <t>KRYCÍ LIST SOUPISU PRACÍ</t>
  </si>
  <si>
    <t>Objekt:</t>
  </si>
  <si>
    <t xml:space="preserve">SO 2 - STAVEBNÍ ÚPRAVY BYTU Č.28  1+KK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</si>
  <si>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</si>
  <si>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</si>
  <si>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</si>
  <si>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</si>
  <si>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</si>
  <si>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</si>
  <si>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</si>
  <si>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</si>
  <si>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</si>
  <si>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96 - Bourání konstrukcí</t>
  </si>
  <si>
    <t xml:space="preserve">    998 - Přesun hmot</t>
  </si>
  <si>
    <t>PSV - Práce a dodávky PSV</t>
  </si>
  <si>
    <t xml:space="preserve">    720 - Zdravotní technika</t>
  </si>
  <si>
    <t xml:space="preserve">    725 - Zdravotechnika - zařizovací předměty</t>
  </si>
  <si>
    <t xml:space="preserve">    763 - Konstrukce sádrokartonové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</si>
  <si>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</si>
  <si>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</si>
  <si>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</si>
  <si>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Obklady keramické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</si>
  <si>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</si>
  <si>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</si>
  <si>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</si>
  <si>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</si>
  <si>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</si>
  <si>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</si>
  <si>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</si>
  <si>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</si>
  <si>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</si>
  <si>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</si>
  <si>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</si>
  <si>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</si>
  <si>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</si>
  <si>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</si>
  <si>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</si>
  <si>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</si>
  <si>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</si>
  <si>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</si>
  <si>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</si>
  <si>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</si>
  <si>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</si>
  <si>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</si>
  <si>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</si>
  <si>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</si>
  <si>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</si>
  <si>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</si>
  <si>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</si>
  <si>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do 1250 mm</t>
  </si>
  <si>
    <t>kus</t>
  </si>
  <si>
    <t>4</t>
  </si>
  <si>
    <t>2</t>
  </si>
  <si>
    <t>-802894031</t>
  </si>
  <si>
    <t>317142442</t>
  </si>
  <si>
    <t>Překlad nenosný pórobetonový š 150 mm v do 250 mm na tenkovrstvou maltu dl do 1250 mm</t>
  </si>
  <si>
    <t>1448120897</t>
  </si>
  <si>
    <t>342272225</t>
  </si>
  <si>
    <t>Příčka z pórobetonových hladkých tvárnic na tenkovrstvou maltu tl 100 mm</t>
  </si>
  <si>
    <t>m2</t>
  </si>
  <si>
    <t>-1611387089</t>
  </si>
  <si>
    <t>VV</t>
  </si>
  <si>
    <t xml:space="preserve">  (0,95+1,245+1,91)*2,60</t>
  </si>
  <si>
    <t xml:space="preserve">  (0,75+0,70)*2,60</t>
  </si>
  <si>
    <t>"odpočet otvorů</t>
  </si>
  <si>
    <t xml:space="preserve">  -0,80*1,97</t>
  </si>
  <si>
    <t xml:space="preserve">  -0,55*0,60</t>
  </si>
  <si>
    <t>Součet</t>
  </si>
  <si>
    <t>342272245</t>
  </si>
  <si>
    <t>Příčka z pórobetonových hladkých tvárnic na tenkovrstvou maltu tl 150 mm</t>
  </si>
  <si>
    <t>-1011162142</t>
  </si>
  <si>
    <t xml:space="preserve">  (2,16+3,545)*2,60</t>
  </si>
  <si>
    <t xml:space="preserve">  0,90*1,20</t>
  </si>
  <si>
    <t>5</t>
  </si>
  <si>
    <t>342291131</t>
  </si>
  <si>
    <t>Ukotvení příček k betonovým konstrukcím plochými kotvami</t>
  </si>
  <si>
    <t>m</t>
  </si>
  <si>
    <t>56514107</t>
  </si>
  <si>
    <t xml:space="preserve">  2,60*5</t>
  </si>
  <si>
    <t>6</t>
  </si>
  <si>
    <t>Úpravy povrchů, podlahy a osazování výplní</t>
  </si>
  <si>
    <t>612142001</t>
  </si>
  <si>
    <t>Potažení vnitřních stěn sklovláknitým pletivem vtlačeným do tenkovrstvé hmoty</t>
  </si>
  <si>
    <t>-13278515</t>
  </si>
  <si>
    <t xml:space="preserve">"m.č.101"   (2,395+2,86)*2*2,60</t>
  </si>
  <si>
    <t>"m.č.102</t>
  </si>
  <si>
    <t xml:space="preserve">  (1,05+2,16+0,80+0,70+1,495)*2,50</t>
  </si>
  <si>
    <t xml:space="preserve">  (1,81+1,245+1,05)*2,50</t>
  </si>
  <si>
    <t xml:space="preserve">"m.č.103"   (3,545+6,00)*2*2,60</t>
  </si>
  <si>
    <t xml:space="preserve">  -0,80*1,97*5</t>
  </si>
  <si>
    <t xml:space="preserve">  -0,90*2,36</t>
  </si>
  <si>
    <t xml:space="preserve">  -1,25*1,55</t>
  </si>
  <si>
    <t>"přípočet ostění</t>
  </si>
  <si>
    <t xml:space="preserve">  (2,15+1,55+0,81)*0,10</t>
  </si>
  <si>
    <t>7</t>
  </si>
  <si>
    <t>612311131</t>
  </si>
  <si>
    <t>Potažení vnitřních stěn vápenným štukem tloušťky do 3 mm</t>
  </si>
  <si>
    <t>17656665</t>
  </si>
  <si>
    <t xml:space="preserve">  -0,80*1,97*4</t>
  </si>
  <si>
    <t>8</t>
  </si>
  <si>
    <t>612321141</t>
  </si>
  <si>
    <t>Vápenocementová omítka štuková dvouvrstvá vnitřních stěn nanášená ručně</t>
  </si>
  <si>
    <t>1063521764</t>
  </si>
  <si>
    <t xml:space="preserve">  1,00*1,50</t>
  </si>
  <si>
    <t>9</t>
  </si>
  <si>
    <t>612325423</t>
  </si>
  <si>
    <t>Oprava vnitřní vápenocementové štukové omítky stěn v rozsahu plochy přes 30 do 50 %</t>
  </si>
  <si>
    <t>1473414118</t>
  </si>
  <si>
    <t xml:space="preserve">"m.č.101"   (2,395+2,86)*2,60</t>
  </si>
  <si>
    <t xml:space="preserve">"m.č.102"   1,05*2,60+2,25*1,40</t>
  </si>
  <si>
    <t xml:space="preserve">"m.č.103"   (6,00*2+3,545)*2,60</t>
  </si>
  <si>
    <t>10</t>
  </si>
  <si>
    <t>612331121</t>
  </si>
  <si>
    <t>Cementová omítka hladká jednovrstvá vnitřních stěn nanášená ručně</t>
  </si>
  <si>
    <t>247870584</t>
  </si>
  <si>
    <t>"m.č.103</t>
  </si>
  <si>
    <t xml:space="preserve">  (1,80+0,60)*0,60</t>
  </si>
  <si>
    <t>11</t>
  </si>
  <si>
    <t>632451031</t>
  </si>
  <si>
    <t>Vyrovnávací potěr tl od 10 do 20 mm z MC 15 provedený v ploše</t>
  </si>
  <si>
    <t>1533523506</t>
  </si>
  <si>
    <t xml:space="preserve">  3,545*9,01</t>
  </si>
  <si>
    <t>Ostatní konstrukce a práce</t>
  </si>
  <si>
    <t>12</t>
  </si>
  <si>
    <t>949101111</t>
  </si>
  <si>
    <t>Lešení pomocné pro objekty pozemních staveb s lešeňovou podlahou v do 1,9 m zatížení do 150 kg/m2</t>
  </si>
  <si>
    <t>-1079481019</t>
  </si>
  <si>
    <t xml:space="preserve">  4,50+4,40+21,30</t>
  </si>
  <si>
    <t>13</t>
  </si>
  <si>
    <t>952901111</t>
  </si>
  <si>
    <t>Vyčištění budov bytové a občanské výstavby při v. podlaží do 4 m</t>
  </si>
  <si>
    <t>1057620111</t>
  </si>
  <si>
    <t xml:space="preserve">  3,85*9,45</t>
  </si>
  <si>
    <t>96</t>
  </si>
  <si>
    <t>Bourání konstrukcí</t>
  </si>
  <si>
    <t>14</t>
  </si>
  <si>
    <t>962086111</t>
  </si>
  <si>
    <t>Bourání příček z plynosilikátu tl do 150 mm</t>
  </si>
  <si>
    <t>942483189</t>
  </si>
  <si>
    <t xml:space="preserve">  (1,945+0,91+2,15+2,65)*2,60</t>
  </si>
  <si>
    <t xml:space="preserve">  (1,015+0,57)*2,54</t>
  </si>
  <si>
    <t xml:space="preserve">  1,98*1,00</t>
  </si>
  <si>
    <t xml:space="preserve">  0,59*2,60</t>
  </si>
  <si>
    <t xml:space="preserve">  -0,70*1,97</t>
  </si>
  <si>
    <t>968072455</t>
  </si>
  <si>
    <t>Vybourání kovových dveřních zárubní pl do 2 m2</t>
  </si>
  <si>
    <t>-1026737303</t>
  </si>
  <si>
    <t xml:space="preserve">  0,70*1,97</t>
  </si>
  <si>
    <t xml:space="preserve">  0,80*1,97</t>
  </si>
  <si>
    <t>16</t>
  </si>
  <si>
    <t>965043341</t>
  </si>
  <si>
    <t>Bourání podkladů pod dlažby betonových s potěrem tl do 100 mm pl přes 4 m2</t>
  </si>
  <si>
    <t>m3</t>
  </si>
  <si>
    <t>-920882562</t>
  </si>
  <si>
    <t>"dle původního značení m.č.102</t>
  </si>
  <si>
    <t xml:space="preserve">  2,15*2,75*0,09</t>
  </si>
  <si>
    <t>17</t>
  </si>
  <si>
    <t>767996800</t>
  </si>
  <si>
    <t>Demontáž atypických zámečnických konstrukcí rozebráním hm jednotlivých dílů přes 50 do 100 kg</t>
  </si>
  <si>
    <t>kpl</t>
  </si>
  <si>
    <t>1561138482</t>
  </si>
  <si>
    <t>18</t>
  </si>
  <si>
    <t>978013161</t>
  </si>
  <si>
    <t>Otlučení (osekání) vnitřní vápenné nebo vápenocementové omítky stěn v rozsahu přes 30 do 50 %</t>
  </si>
  <si>
    <t>-1857517048</t>
  </si>
  <si>
    <t>19</t>
  </si>
  <si>
    <t>978059541</t>
  </si>
  <si>
    <t>Odsekání a odebrání obkladů stěn z vnitřních obkládaček plochy přes 1 m2</t>
  </si>
  <si>
    <t>-1226607141</t>
  </si>
  <si>
    <t xml:space="preserve">  (2,05+2,00)*1,50</t>
  </si>
  <si>
    <t xml:space="preserve">  0,60*0,60</t>
  </si>
  <si>
    <t>20</t>
  </si>
  <si>
    <t>721220801</t>
  </si>
  <si>
    <t>Demontáž uzávěrek zápachových DN 70</t>
  </si>
  <si>
    <t>-1081078913</t>
  </si>
  <si>
    <t>725110811</t>
  </si>
  <si>
    <t>Demontáž klozetů splachovací s nádrží</t>
  </si>
  <si>
    <t>soubor</t>
  </si>
  <si>
    <t>-722276422</t>
  </si>
  <si>
    <t>22</t>
  </si>
  <si>
    <t>725210821</t>
  </si>
  <si>
    <t>Demontáž umyvadel bez výtokových armatur</t>
  </si>
  <si>
    <t>-1719603238</t>
  </si>
  <si>
    <t>23</t>
  </si>
  <si>
    <t>725220842</t>
  </si>
  <si>
    <t>Demontáž van ocelových volně stojících</t>
  </si>
  <si>
    <t>1417660967</t>
  </si>
  <si>
    <t>24</t>
  </si>
  <si>
    <t>725310823</t>
  </si>
  <si>
    <t>Demontáž dřez jednoduchý vestavěný v kuchyňských sestavách bez výtokových armatur</t>
  </si>
  <si>
    <t>-1833822900</t>
  </si>
  <si>
    <t>25</t>
  </si>
  <si>
    <t>725820801</t>
  </si>
  <si>
    <t>Demontáž baterie nástěnné do G 3 / 4</t>
  </si>
  <si>
    <t>903475876</t>
  </si>
  <si>
    <t>26</t>
  </si>
  <si>
    <t>725820802</t>
  </si>
  <si>
    <t>Demontáž baterie stojánkové do jednoho otvoru</t>
  </si>
  <si>
    <t>129778126</t>
  </si>
  <si>
    <t>27</t>
  </si>
  <si>
    <t>763131831</t>
  </si>
  <si>
    <t>Demontáž SDK podhledu s jednovrstvou nosnou kcí z ocelových profilů opláštění jednoduché</t>
  </si>
  <si>
    <t>-1886007541</t>
  </si>
  <si>
    <t xml:space="preserve">  4,80</t>
  </si>
  <si>
    <t>28</t>
  </si>
  <si>
    <t>766812820</t>
  </si>
  <si>
    <t>Demontáž kuchyňských linek dřevěných nebo kovových délky do 1,5 m</t>
  </si>
  <si>
    <t>-852240419</t>
  </si>
  <si>
    <t>29</t>
  </si>
  <si>
    <t>766825811</t>
  </si>
  <si>
    <t>Demontáž truhlářských vestavěných skříní jednokřídlových</t>
  </si>
  <si>
    <t>949022732</t>
  </si>
  <si>
    <t>30</t>
  </si>
  <si>
    <t>766825821</t>
  </si>
  <si>
    <t>Demontáž truhlářských vestavěných skříní dvoukřídlových</t>
  </si>
  <si>
    <t>860570962</t>
  </si>
  <si>
    <t>31</t>
  </si>
  <si>
    <t>776201812</t>
  </si>
  <si>
    <t>Demontáž lepených povlakových podlah s podložkou ručně</t>
  </si>
  <si>
    <t>1953759592</t>
  </si>
  <si>
    <t>32</t>
  </si>
  <si>
    <t>776410811</t>
  </si>
  <si>
    <t>Odstranění soklíků a lišt pryžových nebo plastových</t>
  </si>
  <si>
    <t>1428877028</t>
  </si>
  <si>
    <t xml:space="preserve">  (3,545+9,01)*2</t>
  </si>
  <si>
    <t>33</t>
  </si>
  <si>
    <t>776991821</t>
  </si>
  <si>
    <t>Odstranění lepidla ručně z podlah</t>
  </si>
  <si>
    <t>1480211140</t>
  </si>
  <si>
    <t>34</t>
  </si>
  <si>
    <t>997013011</t>
  </si>
  <si>
    <t xml:space="preserve">Vyklizení komunálního odpadu z prostorů přes 15 m2 </t>
  </si>
  <si>
    <t>t</t>
  </si>
  <si>
    <t>-213195985</t>
  </si>
  <si>
    <t>35</t>
  </si>
  <si>
    <t>997013151</t>
  </si>
  <si>
    <t>Vnitrostaveništní doprava suti a vybouraných hmot svisle v do 6 m s omezením mechanizace</t>
  </si>
  <si>
    <t>-526520055</t>
  </si>
  <si>
    <t>36</t>
  </si>
  <si>
    <t>997013501</t>
  </si>
  <si>
    <t>Odvoz suti a vybouraných hmot na skládku do 1 km se složením</t>
  </si>
  <si>
    <t>597386434</t>
  </si>
  <si>
    <t>37</t>
  </si>
  <si>
    <t>997013509</t>
  </si>
  <si>
    <t>Příplatek k odvozu suti a vybouraných hmot na skládku ZKD 1 km přes 1 km</t>
  </si>
  <si>
    <t>560131868</t>
  </si>
  <si>
    <t>38</t>
  </si>
  <si>
    <t>997013631</t>
  </si>
  <si>
    <t>Poplatek za uložení na skládce (skládkovné) stavebního odpadu směsného kód odpadu 17 09 04</t>
  </si>
  <si>
    <t>219348590</t>
  </si>
  <si>
    <t>"suť kromě oceli</t>
  </si>
  <si>
    <t xml:space="preserve">  7,125-0,100</t>
  </si>
  <si>
    <t>998</t>
  </si>
  <si>
    <t>Přesun hmot</t>
  </si>
  <si>
    <t>39</t>
  </si>
  <si>
    <t>998011001</t>
  </si>
  <si>
    <t>Přesun hmot pro budovy zděné v do 6 m</t>
  </si>
  <si>
    <t>-360604006</t>
  </si>
  <si>
    <t>PSV</t>
  </si>
  <si>
    <t>Práce a dodávky PSV</t>
  </si>
  <si>
    <t>720</t>
  </si>
  <si>
    <t>Zdravotní technika</t>
  </si>
  <si>
    <t>40</t>
  </si>
  <si>
    <t>Přenos ZTI</t>
  </si>
  <si>
    <t>Zdravotní technika dle položkového rozpočtu</t>
  </si>
  <si>
    <t>1240089238</t>
  </si>
  <si>
    <t>725</t>
  </si>
  <si>
    <t>Zdravotechnika - zařizovací předměty</t>
  </si>
  <si>
    <t>41</t>
  </si>
  <si>
    <t>725112022</t>
  </si>
  <si>
    <t>Klozet keramický závěsný na nosné stěny s hlubokým splachováním odpad vodorovný</t>
  </si>
  <si>
    <t>1110536543</t>
  </si>
  <si>
    <t>42</t>
  </si>
  <si>
    <t>725211624</t>
  </si>
  <si>
    <t>Umyvadlo keramické bílé šířky 650 mm se sloupem na sifon připevněné na stěnu šrouby</t>
  </si>
  <si>
    <t>1012834061</t>
  </si>
  <si>
    <t>43</t>
  </si>
  <si>
    <t>725241213</t>
  </si>
  <si>
    <t>Vanička sprchová z litého polymermramoru čtvercová 900x900 mm</t>
  </si>
  <si>
    <t>-1882089603</t>
  </si>
  <si>
    <t>44</t>
  </si>
  <si>
    <t>725244103</t>
  </si>
  <si>
    <t>Dveře sprchové rámové se skleněnou výplní tl. 5 mm otvíravé jednokřídlové do niky na vaničku šířky 900 mm</t>
  </si>
  <si>
    <t>-469015810</t>
  </si>
  <si>
    <t>45</t>
  </si>
  <si>
    <t>725291641</t>
  </si>
  <si>
    <t>Doplňky zařízení koupelen a záchodů nerezové madlo sprchové 750 x 450 mm</t>
  </si>
  <si>
    <t>-2144175650</t>
  </si>
  <si>
    <t>46</t>
  </si>
  <si>
    <t>725821325</t>
  </si>
  <si>
    <t>Baterie dřezová stojánková páková s otáčivým kulatým ústím a délkou ramínka 220 mm</t>
  </si>
  <si>
    <t>-453177740</t>
  </si>
  <si>
    <t>47</t>
  </si>
  <si>
    <t>725822654</t>
  </si>
  <si>
    <t>Baterie umyvadlová automatická senzorová s termostatickým ventilem</t>
  </si>
  <si>
    <t>-469005789</t>
  </si>
  <si>
    <t>48</t>
  </si>
  <si>
    <t>725841332</t>
  </si>
  <si>
    <t>Baterie sprchová podomítková s přepínačem a pohyblivým držákem</t>
  </si>
  <si>
    <t>-202806866</t>
  </si>
  <si>
    <t>49</t>
  </si>
  <si>
    <t>725861301</t>
  </si>
  <si>
    <t>Zápachová uzávěrka pro umyvadla DN 32 s přípojkou pro pračku nebo myčku</t>
  </si>
  <si>
    <t>-1910918047</t>
  </si>
  <si>
    <t>50</t>
  </si>
  <si>
    <t>725865312</t>
  </si>
  <si>
    <t>Zápachová uzávěrka sprchových van DN 40/50 s kulovým kloubem na odtoku a odpadním ventilem</t>
  </si>
  <si>
    <t>1993932438</t>
  </si>
  <si>
    <t>51</t>
  </si>
  <si>
    <t>725980123</t>
  </si>
  <si>
    <t>Revizní dvířka 55x60 cm</t>
  </si>
  <si>
    <t>-1230348045</t>
  </si>
  <si>
    <t>52</t>
  </si>
  <si>
    <t>743551</t>
  </si>
  <si>
    <t>Elektrický topný žebřík</t>
  </si>
  <si>
    <t>688144974</t>
  </si>
  <si>
    <t>53</t>
  </si>
  <si>
    <t>998725101</t>
  </si>
  <si>
    <t>Přesun hmot tonážní pro zařizovací předměty v objektech v do 6 m</t>
  </si>
  <si>
    <t>-1729471255</t>
  </si>
  <si>
    <t>763</t>
  </si>
  <si>
    <t>Konstrukce sádrokartonové</t>
  </si>
  <si>
    <t>54</t>
  </si>
  <si>
    <t>763131411</t>
  </si>
  <si>
    <t>SDK podhled desky 1xA 12,5 bez TI dvouvrstvá spodní kce profil CD+UD</t>
  </si>
  <si>
    <t>57424247</t>
  </si>
  <si>
    <t>"m.č.101+103</t>
  </si>
  <si>
    <t xml:space="preserve">  4,50+21,30</t>
  </si>
  <si>
    <t>55</t>
  </si>
  <si>
    <t>763131451</t>
  </si>
  <si>
    <t>SDK podhled deska 1xH2 12,5 bez TI dvouvrstvá spodní kce profil CD+UD</t>
  </si>
  <si>
    <t>-2147379341</t>
  </si>
  <si>
    <t xml:space="preserve">"m.č.102"   4,40</t>
  </si>
  <si>
    <t>56</t>
  </si>
  <si>
    <t>763131714</t>
  </si>
  <si>
    <t>SDK podhled základní penetrační nátěr</t>
  </si>
  <si>
    <t>-788386574</t>
  </si>
  <si>
    <t xml:space="preserve">  25,80+4,40</t>
  </si>
  <si>
    <t>57</t>
  </si>
  <si>
    <t>998763301</t>
  </si>
  <si>
    <t>Přesun hmot tonážní pro sádrokartonové konstrukce v objektech v do 6 m</t>
  </si>
  <si>
    <t>217854988</t>
  </si>
  <si>
    <t>766</t>
  </si>
  <si>
    <t>Konstrukce truhlářské</t>
  </si>
  <si>
    <t>58</t>
  </si>
  <si>
    <t>766660171</t>
  </si>
  <si>
    <t>Montáž dveřních křídel otvíravých jednokřídlových š do 0,8 m do obložkové zárubně</t>
  </si>
  <si>
    <t>-71723703</t>
  </si>
  <si>
    <t>59</t>
  </si>
  <si>
    <t>M</t>
  </si>
  <si>
    <t>61164005</t>
  </si>
  <si>
    <t>dveře vnitřní profilované plné 1křídlé 800x1970mm</t>
  </si>
  <si>
    <t>-541004515</t>
  </si>
  <si>
    <t>60</t>
  </si>
  <si>
    <t>766660729</t>
  </si>
  <si>
    <t>Montáž dveřního interiérového kování - štítku s klikou</t>
  </si>
  <si>
    <t>-1995887891</t>
  </si>
  <si>
    <t>61</t>
  </si>
  <si>
    <t>54914610</t>
  </si>
  <si>
    <t>kování dveřní vrchní klika včetně rozet a montážního materiálu R BB nerez PK</t>
  </si>
  <si>
    <t>-1374514965</t>
  </si>
  <si>
    <t>62</t>
  </si>
  <si>
    <t>766682111</t>
  </si>
  <si>
    <t>Montáž zárubní obložkových pro dveře jednokřídlové tl stěny do 170 mm</t>
  </si>
  <si>
    <t>554769916</t>
  </si>
  <si>
    <t>63</t>
  </si>
  <si>
    <t>61182262</t>
  </si>
  <si>
    <t>zárubeň obložková pro dveře 1křídlé ,800x1970mm tl 60-170mm fólie bílá</t>
  </si>
  <si>
    <t>-1109322764</t>
  </si>
  <si>
    <t>64</t>
  </si>
  <si>
    <t>Nabídka</t>
  </si>
  <si>
    <t>Kuchyňská linka včetně dřezu, vařiče a digestoře, dl.180 cm</t>
  </si>
  <si>
    <t>-1364784308</t>
  </si>
  <si>
    <t>65</t>
  </si>
  <si>
    <t>998766101</t>
  </si>
  <si>
    <t>Přesun hmot tonážní pro konstrukce truhlářské v objektech v do 6 m</t>
  </si>
  <si>
    <t>-1728636629</t>
  </si>
  <si>
    <t>771</t>
  </si>
  <si>
    <t>Podlahy z dlaždic</t>
  </si>
  <si>
    <t>66</t>
  </si>
  <si>
    <t>771121011</t>
  </si>
  <si>
    <t>Nátěr penetrační na podlahu</t>
  </si>
  <si>
    <t>1378563764</t>
  </si>
  <si>
    <t xml:space="preserve">"m.č.102"    4,40</t>
  </si>
  <si>
    <t>67</t>
  </si>
  <si>
    <t>771151011</t>
  </si>
  <si>
    <t>Samonivelační stěrka podlah pevnosti 20 MPa tl 3 mm</t>
  </si>
  <si>
    <t>-195402918</t>
  </si>
  <si>
    <t>68</t>
  </si>
  <si>
    <t>771574115</t>
  </si>
  <si>
    <t>Montáž podlah keramických hladkých lepených flexibilním lepidlem do 25 ks/m2</t>
  </si>
  <si>
    <t>1657188261</t>
  </si>
  <si>
    <t>69</t>
  </si>
  <si>
    <t>59761011</t>
  </si>
  <si>
    <t>dlažba keramická hutná bílá vel.200x200 mm, součinitel protiskluznosti menší než 0,7</t>
  </si>
  <si>
    <t>1892957655</t>
  </si>
  <si>
    <t>4,4*1,1 'Přepočtené koeficientem množství</t>
  </si>
  <si>
    <t>70</t>
  </si>
  <si>
    <t>771577151</t>
  </si>
  <si>
    <t>Příplatek k montáž podlah keramických za plochu do 5 m2</t>
  </si>
  <si>
    <t>1255206644</t>
  </si>
  <si>
    <t>71</t>
  </si>
  <si>
    <t>771591112</t>
  </si>
  <si>
    <t>Izolace pod dlažbu nátěrem nebo stěrkou ve dvou vrstvách</t>
  </si>
  <si>
    <t>-1470396998</t>
  </si>
  <si>
    <t xml:space="preserve">  4,40+(1,21+0,65+0,70+1,495+1,81+1,245)*0,20</t>
  </si>
  <si>
    <t>72</t>
  </si>
  <si>
    <t>998771101</t>
  </si>
  <si>
    <t>Přesun hmot tonážní pro podlahy z dlaždic v objektech v do 6 m</t>
  </si>
  <si>
    <t>-579726423</t>
  </si>
  <si>
    <t>776</t>
  </si>
  <si>
    <t>Podlahy povlakové</t>
  </si>
  <si>
    <t>73</t>
  </si>
  <si>
    <t>776141111</t>
  </si>
  <si>
    <t>Vyrovnání podkladu povlakových podlah stěrkou pevnosti 20 MPa tl 3 mm</t>
  </si>
  <si>
    <t>-833621556</t>
  </si>
  <si>
    <t>74</t>
  </si>
  <si>
    <t>776221111</t>
  </si>
  <si>
    <t>Lepení pásů z PVC standardním lepidlem</t>
  </si>
  <si>
    <t>1359264527</t>
  </si>
  <si>
    <t>75</t>
  </si>
  <si>
    <t>28411106</t>
  </si>
  <si>
    <t>PVC vinyl heterogenní zátěžový tl 3.35mm, nášlapná vrstva 0.7mm, hořlavost Bfl-s1, smykové tření µ ≥0.5, třída zátěže 34/42, útlum 15dB, otlak 0.05</t>
  </si>
  <si>
    <t>-1308817456</t>
  </si>
  <si>
    <t>25,8*1,1 'Přepočtené koeficientem množství</t>
  </si>
  <si>
    <t>76</t>
  </si>
  <si>
    <t>776411111</t>
  </si>
  <si>
    <t>Montáž obvodových soklíků výšky do 80 mm</t>
  </si>
  <si>
    <t>1317749589</t>
  </si>
  <si>
    <t>"m.č.101</t>
  </si>
  <si>
    <t xml:space="preserve">  2,395*2+2,86*2-0,80*2</t>
  </si>
  <si>
    <t xml:space="preserve">  3,545*2+6,00*2-0,80</t>
  </si>
  <si>
    <t>77</t>
  </si>
  <si>
    <t>28411004</t>
  </si>
  <si>
    <t>lišta soklová PVC samolepící 30x30mm</t>
  </si>
  <si>
    <t>-799586673</t>
  </si>
  <si>
    <t>27,2*1,02 'Přepočtené koeficientem množství</t>
  </si>
  <si>
    <t>78</t>
  </si>
  <si>
    <t>776421312</t>
  </si>
  <si>
    <t>Montáž přechodových šroubovaných lišt</t>
  </si>
  <si>
    <t>30437227</t>
  </si>
  <si>
    <t xml:space="preserve">  0,80*3</t>
  </si>
  <si>
    <t>79</t>
  </si>
  <si>
    <t>55343124</t>
  </si>
  <si>
    <t>profil přechodový Al vrtaný 30mm elox</t>
  </si>
  <si>
    <t>1443738921</t>
  </si>
  <si>
    <t>2,4*1,02 'Přepočtené koeficientem množství</t>
  </si>
  <si>
    <t>80</t>
  </si>
  <si>
    <t>998776101</t>
  </si>
  <si>
    <t>Přesun hmot tonážní pro podlahy povlakové v objektech v do 6 m</t>
  </si>
  <si>
    <t>919120670</t>
  </si>
  <si>
    <t>781</t>
  </si>
  <si>
    <t>Obklady keramické</t>
  </si>
  <si>
    <t>81</t>
  </si>
  <si>
    <t>781121011</t>
  </si>
  <si>
    <t>Nátěr penetrační na stěnu</t>
  </si>
  <si>
    <t>725205272</t>
  </si>
  <si>
    <t xml:space="preserve">  (0,90+2,16+0,65+0,70+1,495)*2,45</t>
  </si>
  <si>
    <t xml:space="preserve">  (1,81+1,245+0,95)*2,45</t>
  </si>
  <si>
    <t>82</t>
  </si>
  <si>
    <t>781131112</t>
  </si>
  <si>
    <t>Izolace pod obklad nátěrem nebo stěrkou ve dvou vrstvách</t>
  </si>
  <si>
    <t>-1671820907</t>
  </si>
  <si>
    <t xml:space="preserve">  (1,05*2+0,90)*2,45</t>
  </si>
  <si>
    <t>83</t>
  </si>
  <si>
    <t>781474112</t>
  </si>
  <si>
    <t>Montáž obkladů vnitřních keramických hladkých do 12 ks/m2 lepených flexibilním lepidlem</t>
  </si>
  <si>
    <t>-585579122</t>
  </si>
  <si>
    <t>84</t>
  </si>
  <si>
    <t>59761066</t>
  </si>
  <si>
    <t>obklad keramický bílý matný vel.40x20 cm</t>
  </si>
  <si>
    <t>1127336497</t>
  </si>
  <si>
    <t>23,813*1,1 'Přepočtené koeficientem množství</t>
  </si>
  <si>
    <t>85</t>
  </si>
  <si>
    <t>781477111</t>
  </si>
  <si>
    <t>Příplatek k montáži obkladů vnitřních keramických hladkých za plochu do 10 m2</t>
  </si>
  <si>
    <t>348070778</t>
  </si>
  <si>
    <t>86</t>
  </si>
  <si>
    <t>781491011</t>
  </si>
  <si>
    <t>Montáž zrcadel plochy do 1 m2 lepených silikonovým tmelem na podkladní omítku</t>
  </si>
  <si>
    <t>-1635583801</t>
  </si>
  <si>
    <t xml:space="preserve">  0,60*0,80</t>
  </si>
  <si>
    <t>87</t>
  </si>
  <si>
    <t>63465124</t>
  </si>
  <si>
    <t xml:space="preserve">zrcadlo nemontované čiré tl 4mm </t>
  </si>
  <si>
    <t>620358407</t>
  </si>
  <si>
    <t>0,48*1,1 'Přepočtené koeficientem množství</t>
  </si>
  <si>
    <t>88</t>
  </si>
  <si>
    <t>781494111</t>
  </si>
  <si>
    <t>Plastové profily rohové lepené flexibilním lepidlem</t>
  </si>
  <si>
    <t>-428871250</t>
  </si>
  <si>
    <t xml:space="preserve">  2,45*8+2,00*2+0,60*3</t>
  </si>
  <si>
    <t>89</t>
  </si>
  <si>
    <t>998781101</t>
  </si>
  <si>
    <t>Přesun hmot tonážní pro obklady keramické v objektech v do 6 m</t>
  </si>
  <si>
    <t>-1281315399</t>
  </si>
  <si>
    <t>783</t>
  </si>
  <si>
    <t>Dokončovací práce - nátěry</t>
  </si>
  <si>
    <t>90</t>
  </si>
  <si>
    <t>783617119</t>
  </si>
  <si>
    <t>Krycí dvojnásobný syntetický nátěr otopných těles včetně odstranění původního nátěru</t>
  </si>
  <si>
    <t>924071995</t>
  </si>
  <si>
    <t>784</t>
  </si>
  <si>
    <t>Dokončovací práce - malby a tapety</t>
  </si>
  <si>
    <t>91</t>
  </si>
  <si>
    <t>784121001</t>
  </si>
  <si>
    <t>Oškrabání malby v mísnostech výšky do 3,80 m</t>
  </si>
  <si>
    <t>1831796803</t>
  </si>
  <si>
    <t>"stěny</t>
  </si>
  <si>
    <t xml:space="preserve">  (3,545+9,01)*2*2,60</t>
  </si>
  <si>
    <t>92</t>
  </si>
  <si>
    <t>784121011</t>
  </si>
  <si>
    <t>Rozmývání podkladu po oškrabání malby v místnostech výšky do 3,80 m</t>
  </si>
  <si>
    <t>986487891</t>
  </si>
  <si>
    <t>93</t>
  </si>
  <si>
    <t>784211101</t>
  </si>
  <si>
    <t>Dvojnásobné bílé malby ze směsí za mokra výborně otěruvzdorných v místnostech výšky do 3,80 m</t>
  </si>
  <si>
    <t>-2072506849</t>
  </si>
  <si>
    <t>"m.č.102 - strop</t>
  </si>
  <si>
    <t xml:space="preserve">  4,40</t>
  </si>
  <si>
    <t>94</t>
  </si>
  <si>
    <t>784221101</t>
  </si>
  <si>
    <t>Dvojnásobné bílé malby ze směsí za sucha dobře otěruvzdorných v místnostech do 3,80 m</t>
  </si>
  <si>
    <t>1814908433</t>
  </si>
  <si>
    <t xml:space="preserve">"strop"      4,50</t>
  </si>
  <si>
    <t xml:space="preserve">"stěny"  (2,395+2,86)*2*2,55</t>
  </si>
  <si>
    <t xml:space="preserve">"strop"    21,30</t>
  </si>
  <si>
    <t xml:space="preserve">"stěny"  (3,545+6,00+0,60)*2*2,55</t>
  </si>
  <si>
    <t>Práce a dodávky M</t>
  </si>
  <si>
    <t>21-M</t>
  </si>
  <si>
    <t>Elektromontáže</t>
  </si>
  <si>
    <t>95</t>
  </si>
  <si>
    <t>Přenos EL1</t>
  </si>
  <si>
    <t>Elektroinstalace - montáž</t>
  </si>
  <si>
    <t>-1382209411</t>
  </si>
  <si>
    <t>Přenos EL2</t>
  </si>
  <si>
    <t>Elektroinstalace - materiál</t>
  </si>
  <si>
    <t>128</t>
  </si>
  <si>
    <t>939925893</t>
  </si>
  <si>
    <t>24-M</t>
  </si>
  <si>
    <t>Montáže vzduchotechnických zařízení</t>
  </si>
  <si>
    <t>97</t>
  </si>
  <si>
    <t>Přenos VZT 1</t>
  </si>
  <si>
    <t>Vzduchotechnika - montáž</t>
  </si>
  <si>
    <t>-429625065</t>
  </si>
  <si>
    <t>98</t>
  </si>
  <si>
    <t>Přenos VZT 2</t>
  </si>
  <si>
    <t>Vzduchotechnika - materiál</t>
  </si>
  <si>
    <t>-1644635434</t>
  </si>
  <si>
    <t>VRN</t>
  </si>
  <si>
    <t>Vedlejší rozpočtové náklady</t>
  </si>
  <si>
    <t>VRN3</t>
  </si>
  <si>
    <t>Zařízení staveniště</t>
  </si>
  <si>
    <t>99</t>
  </si>
  <si>
    <t>030001000</t>
  </si>
  <si>
    <t>…%</t>
  </si>
  <si>
    <t>1024</t>
  </si>
  <si>
    <t>841029535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</si>
</sst>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22-04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BYTŮ GRANÁTOVÁ UL.ČP.1897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TURNOV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20. 5. 2022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TURNOV - UL.ANTONÍNA DVOŘÁKA ČP.335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ING.PAVEL MAREK projekční ateliér TURNOV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JANA VYDROVÁ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2 - STAVEBNÍ ÚPRAVY BY...'!J30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2 - STAVEBNÍ ÚPRAVY BY...'!P137</f>
        <v>0</v>
      </c>
      <c r="AV95" s="128">
        <f>'SO 2 - STAVEBNÍ ÚPRAVY BY...'!J33</f>
        <v>0</v>
      </c>
      <c r="AW95" s="128">
        <f>'SO 2 - STAVEBNÍ ÚPRAVY BY...'!J34</f>
        <v>0</v>
      </c>
      <c r="AX95" s="128">
        <f>'SO 2 - STAVEBNÍ ÚPRAVY BY...'!J35</f>
        <v>0</v>
      </c>
      <c r="AY95" s="128">
        <f>'SO 2 - STAVEBNÍ ÚPRAVY BY...'!J36</f>
        <v>0</v>
      </c>
      <c r="AZ95" s="128">
        <f>'SO 2 - STAVEBNÍ ÚPRAVY BY...'!F33</f>
        <v>0</v>
      </c>
      <c r="BA95" s="128">
        <f>'SO 2 - STAVEBNÍ ÚPRAVY BY...'!F34</f>
        <v>0</v>
      </c>
      <c r="BB95" s="128">
        <f>'SO 2 - STAVEBNÍ ÚPRAVY BY...'!F35</f>
        <v>0</v>
      </c>
      <c r="BC95" s="128">
        <f>'SO 2 - STAVEBNÍ ÚPRAVY BY...'!F36</f>
        <v>0</v>
      </c>
      <c r="BD95" s="130">
        <f>'SO 2 - STAVEBNÍ ÚPRAVY BY...'!F37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TwMvlJmpBk2xXIHZoFc9WTpzzxMPmpmcnu4r/g2mOjJHuiDRuFC691q7gz122fHbXrobJ2fnvgxMbRH2eo44Ww==" hashValue="Fzv+ZbspQ8rqIya5/Fx1B5Zmcdvn8+sH74rDBUrZDd0lZip/zFC6I8QRM9ObHaUCY+9o3Xzh1/LHU1+xr0uez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2 - STAVEBNÍ ÚPRAVY B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STAVEBNÍ ÚPRAVY BYTŮ GRANÁTOVÁ UL.ČP.1897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20. 5. 2022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ROUND((SUM(BE137:BE405)),  2)</f>
        <v>0</v>
      </c>
      <c r="G33" s="38"/>
      <c r="H33" s="38"/>
      <c r="I33" s="151">
        <v>0.20999999999999999</v>
      </c>
      <c r="J33" s="150">
        <f>ROUND(((SUM(BE137:BE405))*I33),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ROUND((SUM(BF137:BF405)),  2)</f>
        <v>0</v>
      </c>
      <c r="G34" s="38"/>
      <c r="H34" s="38"/>
      <c r="I34" s="151">
        <v>0.14999999999999999</v>
      </c>
      <c r="J34" s="150">
        <f>ROUND(((SUM(BF137:BF405))*I34),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ROUND((SUM(BG137:BG405)),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ROUND((SUM(BH137:BH405)),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ROUND((SUM(BI137:BI405)),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STAVEBNÍ ÚPRAVY BYTŮ GRANÁTOVÁ UL.ČP.1897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2 - STAVEBNÍ ÚPRAVY BYTU Č.28  1+KK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TURNOV</v>
      </c>
      <c r="G89" s="40"/>
      <c r="H89" s="40"/>
      <c r="I89" s="32" t="s">
        <v>22</v>
      </c>
      <c r="J89" s="79" t="str">
        <f>IF(J12="","",J12)</f>
        <v>20. 5. 2022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TURNOV - UL.ANTONÍNA DVOŘÁKA ČP.335</v>
      </c>
      <c r="G91" s="40"/>
      <c r="H91" s="40"/>
      <c r="I91" s="32" t="s">
        <v>30</v>
      </c>
      <c r="J91" s="36" t="str">
        <f>E21</f>
        <v>ING.PAVEL MAREK projekční ateliér TURNOV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JANA VYDROVÁ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J157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J207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J212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J271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100</v>
      </c>
      <c r="E103" s="178"/>
      <c r="F103" s="178"/>
      <c r="G103" s="178"/>
      <c r="H103" s="178"/>
      <c r="I103" s="178"/>
      <c r="J103" s="179">
        <f>J273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J274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J276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J290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J299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J308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J322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107</v>
      </c>
      <c r="E110" s="184"/>
      <c r="F110" s="184"/>
      <c r="G110" s="184"/>
      <c r="H110" s="184"/>
      <c r="I110" s="184"/>
      <c r="J110" s="185">
        <f>J344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108</v>
      </c>
      <c r="E111" s="184"/>
      <c r="F111" s="184"/>
      <c r="G111" s="184"/>
      <c r="H111" s="184"/>
      <c r="I111" s="184"/>
      <c r="J111" s="185">
        <f>J378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109</v>
      </c>
      <c r="E112" s="184"/>
      <c r="F112" s="184"/>
      <c r="G112" s="184"/>
      <c r="H112" s="184"/>
      <c r="I112" s="184"/>
      <c r="J112" s="185">
        <f>J380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5"/>
      <c r="C113" s="176"/>
      <c r="D113" s="177" t="s">
        <v>110</v>
      </c>
      <c r="E113" s="178"/>
      <c r="F113" s="178"/>
      <c r="G113" s="178"/>
      <c r="H113" s="178"/>
      <c r="I113" s="178"/>
      <c r="J113" s="179">
        <f>J396</f>
        <v>0</v>
      </c>
      <c r="K113" s="176"/>
      <c r="L113" s="18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1"/>
      <c r="C114" s="182"/>
      <c r="D114" s="183" t="s">
        <v>111</v>
      </c>
      <c r="E114" s="184"/>
      <c r="F114" s="184"/>
      <c r="G114" s="184"/>
      <c r="H114" s="184"/>
      <c r="I114" s="184"/>
      <c r="J114" s="185">
        <f>J397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112</v>
      </c>
      <c r="E115" s="184"/>
      <c r="F115" s="184"/>
      <c r="G115" s="184"/>
      <c r="H115" s="184"/>
      <c r="I115" s="184"/>
      <c r="J115" s="185">
        <f>J400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5"/>
      <c r="C116" s="176"/>
      <c r="D116" s="177" t="s">
        <v>113</v>
      </c>
      <c r="E116" s="178"/>
      <c r="F116" s="178"/>
      <c r="G116" s="178"/>
      <c r="H116" s="178"/>
      <c r="I116" s="178"/>
      <c r="J116" s="179">
        <f>J403</f>
        <v>0</v>
      </c>
      <c r="K116" s="176"/>
      <c r="L116" s="18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1"/>
      <c r="C117" s="182"/>
      <c r="D117" s="183" t="s">
        <v>114</v>
      </c>
      <c r="E117" s="184"/>
      <c r="F117" s="184"/>
      <c r="G117" s="184"/>
      <c r="H117" s="184"/>
      <c r="I117" s="184"/>
      <c r="J117" s="185">
        <f>J404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115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70" t="str">
        <f>E7</f>
        <v>STAVEBNÍ ÚPRAVY BYTŮ GRANÁTOVÁ UL.ČP.1897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87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 xml:space="preserve">SO 2 - STAVEBNÍ ÚPRAVY BYTU Č.28  1+KK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>TURNOV</v>
      </c>
      <c r="G131" s="40"/>
      <c r="H131" s="40"/>
      <c r="I131" s="32" t="s">
        <v>22</v>
      </c>
      <c r="J131" s="79" t="str">
        <f>IF(J12="","",J12)</f>
        <v>20. 5. 2022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40.05" customHeight="1">
      <c r="A133" s="38"/>
      <c r="B133" s="39"/>
      <c r="C133" s="32" t="s">
        <v>24</v>
      </c>
      <c r="D133" s="40"/>
      <c r="E133" s="40"/>
      <c r="F133" s="27" t="str">
        <f>E15</f>
        <v>MĚSTO TURNOV - UL.ANTONÍNA DVOŘÁKA ČP.335</v>
      </c>
      <c r="G133" s="40"/>
      <c r="H133" s="40"/>
      <c r="I133" s="32" t="s">
        <v>30</v>
      </c>
      <c r="J133" s="36" t="str">
        <f>E21</f>
        <v>ING.PAVEL MAREK projekční ateliér TURNOV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28</v>
      </c>
      <c r="D134" s="40"/>
      <c r="E134" s="40"/>
      <c r="F134" s="27" t="str">
        <f>IF(E18="","",E18)</f>
        <v>Vyplň údaj</v>
      </c>
      <c r="G134" s="40"/>
      <c r="H134" s="40"/>
      <c r="I134" s="32" t="s">
        <v>33</v>
      </c>
      <c r="J134" s="36" t="str">
        <f>E24</f>
        <v>JANA VYDROVÁ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87"/>
      <c r="B136" s="188"/>
      <c r="C136" s="189" t="s">
        <v>116</v>
      </c>
      <c r="D136" s="190" t="s">
        <v>61</v>
      </c>
      <c r="E136" s="190" t="s">
        <v>57</v>
      </c>
      <c r="F136" s="190" t="s">
        <v>58</v>
      </c>
      <c r="G136" s="190" t="s">
        <v>117</v>
      </c>
      <c r="H136" s="190" t="s">
        <v>118</v>
      </c>
      <c r="I136" s="190" t="s">
        <v>119</v>
      </c>
      <c r="J136" s="191" t="s">
        <v>91</v>
      </c>
      <c r="K136" s="192" t="s">
        <v>120</v>
      </c>
      <c r="L136" s="193"/>
      <c r="M136" s="100" t="s">
        <v>1</v>
      </c>
      <c r="N136" s="101" t="s">
        <v>40</v>
      </c>
      <c r="O136" s="101" t="s">
        <v>121</v>
      </c>
      <c r="P136" s="101" t="s">
        <v>122</v>
      </c>
      <c r="Q136" s="101" t="s">
        <v>123</v>
      </c>
      <c r="R136" s="101" t="s">
        <v>124</v>
      </c>
      <c r="S136" s="101" t="s">
        <v>125</v>
      </c>
      <c r="T136" s="102" t="s">
        <v>126</v>
      </c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</row>
    <row r="137" s="2" customFormat="1" ht="22.8" customHeight="1">
      <c r="A137" s="38"/>
      <c r="B137" s="39"/>
      <c r="C137" s="107" t="s">
        <v>127</v>
      </c>
      <c r="D137" s="40"/>
      <c r="E137" s="40"/>
      <c r="F137" s="40"/>
      <c r="G137" s="40"/>
      <c r="H137" s="40"/>
      <c r="I137" s="40"/>
      <c r="J137" s="194">
        <f>BK137</f>
        <v>0</v>
      </c>
      <c r="K137" s="40"/>
      <c r="L137" s="44"/>
      <c r="M137" s="103"/>
      <c r="N137" s="195"/>
      <c r="O137" s="104"/>
      <c r="P137" s="196">
        <f>P138+P273+P396+P403</f>
        <v>0</v>
      </c>
      <c r="Q137" s="104"/>
      <c r="R137" s="196">
        <f>R138+R273+R396+R403</f>
        <v>8.3364957099999994</v>
      </c>
      <c r="S137" s="104"/>
      <c r="T137" s="197">
        <f>T138+T273+T396+T403</f>
        <v>7.1245256600000006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75</v>
      </c>
      <c r="AU137" s="17" t="s">
        <v>93</v>
      </c>
      <c r="BK137" s="198">
        <f>BK138+BK273+BK396+BK403</f>
        <v>0</v>
      </c>
    </row>
    <row r="138" s="12" customFormat="1" ht="25.92" customHeight="1">
      <c r="A138" s="12"/>
      <c r="B138" s="199"/>
      <c r="C138" s="200"/>
      <c r="D138" s="201" t="s">
        <v>75</v>
      </c>
      <c r="E138" s="202" t="s">
        <v>128</v>
      </c>
      <c r="F138" s="202" t="s">
        <v>129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P139+P157+P207+P212+P271</f>
        <v>0</v>
      </c>
      <c r="Q138" s="207"/>
      <c r="R138" s="208">
        <f>R139+R157+R207+R212+R271</f>
        <v>6.72723636</v>
      </c>
      <c r="S138" s="207"/>
      <c r="T138" s="209">
        <f>T139+T157+T207+T212+T271</f>
        <v>7.1042870000000002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84</v>
      </c>
      <c r="AT138" s="211" t="s">
        <v>75</v>
      </c>
      <c r="AU138" s="211" t="s">
        <v>76</v>
      </c>
      <c r="AY138" s="210" t="s">
        <v>130</v>
      </c>
      <c r="BK138" s="212">
        <f>BK139+BK157+BK207+BK212+BK271</f>
        <v>0</v>
      </c>
    </row>
    <row r="139" s="12" customFormat="1" ht="22.8" customHeight="1">
      <c r="A139" s="12"/>
      <c r="B139" s="199"/>
      <c r="C139" s="200"/>
      <c r="D139" s="201" t="s">
        <v>75</v>
      </c>
      <c r="E139" s="213" t="s">
        <v>131</v>
      </c>
      <c r="F139" s="213" t="s">
        <v>132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SUM(P140:P156)</f>
        <v>0</v>
      </c>
      <c r="Q139" s="207"/>
      <c r="R139" s="208">
        <f>SUM(R140:R156)</f>
        <v>2.41598954</v>
      </c>
      <c r="S139" s="207"/>
      <c r="T139" s="209">
        <f>SUM(T140:T156)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84</v>
      </c>
      <c r="AT139" s="211" t="s">
        <v>75</v>
      </c>
      <c r="AU139" s="211" t="s">
        <v>84</v>
      </c>
      <c r="AY139" s="210" t="s">
        <v>130</v>
      </c>
      <c r="BK139" s="212">
        <f>SUM(BK140:BK156)</f>
        <v>0</v>
      </c>
    </row>
    <row r="140" s="2" customFormat="1" ht="33" customHeight="1">
      <c r="A140" s="38"/>
      <c r="B140" s="39"/>
      <c r="C140" s="215" t="s">
        <v>84</v>
      </c>
      <c r="D140" s="215" t="s">
        <v>133</v>
      </c>
      <c r="E140" s="216" t="s">
        <v>134</v>
      </c>
      <c r="F140" s="217" t="s">
        <v>135</v>
      </c>
      <c r="G140" s="218" t="s">
        <v>136</v>
      </c>
      <c r="H140" s="219">
        <v>1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42</v>
      </c>
      <c r="O140" s="91"/>
      <c r="P140" s="225">
        <f>O140*H140</f>
        <v>0</v>
      </c>
      <c r="Q140" s="225">
        <v>0.026280000000000001</v>
      </c>
      <c r="R140" s="225">
        <f>Q140*H140</f>
        <v>0.026280000000000001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137</v>
      </c>
      <c r="AT140" s="227" t="s">
        <v>133</v>
      </c>
      <c r="AU140" s="227" t="s">
        <v>138</v>
      </c>
      <c r="AY140" s="17" t="s">
        <v>130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138</v>
      </c>
      <c r="BK140" s="228">
        <f>ROUND(I140*H140,2)</f>
        <v>0</v>
      </c>
      <c r="BL140" s="17" t="s">
        <v>137</v>
      </c>
      <c r="BM140" s="227" t="s">
        <v>139</v>
      </c>
    </row>
    <row r="141" s="2" customFormat="1" ht="33" customHeight="1">
      <c r="A141" s="38"/>
      <c r="B141" s="39"/>
      <c r="C141" s="215" t="s">
        <v>138</v>
      </c>
      <c r="D141" s="215" t="s">
        <v>133</v>
      </c>
      <c r="E141" s="216" t="s">
        <v>140</v>
      </c>
      <c r="F141" s="217" t="s">
        <v>141</v>
      </c>
      <c r="G141" s="218" t="s">
        <v>136</v>
      </c>
      <c r="H141" s="219">
        <v>1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42</v>
      </c>
      <c r="O141" s="91"/>
      <c r="P141" s="225">
        <f>O141*H141</f>
        <v>0</v>
      </c>
      <c r="Q141" s="225">
        <v>0.039629999999999999</v>
      </c>
      <c r="R141" s="225">
        <f>Q141*H141</f>
        <v>0.039629999999999999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137</v>
      </c>
      <c r="AT141" s="227" t="s">
        <v>133</v>
      </c>
      <c r="AU141" s="227" t="s">
        <v>138</v>
      </c>
      <c r="AY141" s="17" t="s">
        <v>130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138</v>
      </c>
      <c r="BK141" s="228">
        <f>ROUND(I141*H141,2)</f>
        <v>0</v>
      </c>
      <c r="BL141" s="17" t="s">
        <v>137</v>
      </c>
      <c r="BM141" s="227" t="s">
        <v>142</v>
      </c>
    </row>
    <row r="142" s="2" customFormat="1" ht="24.15" customHeight="1">
      <c r="A142" s="38"/>
      <c r="B142" s="39"/>
      <c r="C142" s="215" t="s">
        <v>131</v>
      </c>
      <c r="D142" s="215" t="s">
        <v>133</v>
      </c>
      <c r="E142" s="216" t="s">
        <v>143</v>
      </c>
      <c r="F142" s="217" t="s">
        <v>144</v>
      </c>
      <c r="G142" s="218" t="s">
        <v>145</v>
      </c>
      <c r="H142" s="219">
        <v>12.537000000000001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42</v>
      </c>
      <c r="O142" s="91"/>
      <c r="P142" s="225">
        <f>O142*H142</f>
        <v>0</v>
      </c>
      <c r="Q142" s="225">
        <v>0.069169999999999995</v>
      </c>
      <c r="R142" s="225">
        <f>Q142*H142</f>
        <v>0.86718428999999997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137</v>
      </c>
      <c r="AT142" s="227" t="s">
        <v>133</v>
      </c>
      <c r="AU142" s="227" t="s">
        <v>138</v>
      </c>
      <c r="AY142" s="17" t="s">
        <v>130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138</v>
      </c>
      <c r="BK142" s="228">
        <f>ROUND(I142*H142,2)</f>
        <v>0</v>
      </c>
      <c r="BL142" s="17" t="s">
        <v>137</v>
      </c>
      <c r="BM142" s="227" t="s">
        <v>146</v>
      </c>
    </row>
    <row r="143" s="13" customFormat="1">
      <c r="A143" s="13"/>
      <c r="B143" s="229"/>
      <c r="C143" s="230"/>
      <c r="D143" s="231" t="s">
        <v>147</v>
      </c>
      <c r="E143" s="232" t="s">
        <v>1</v>
      </c>
      <c r="F143" s="233" t="s">
        <v>148</v>
      </c>
      <c r="G143" s="230"/>
      <c r="H143" s="234">
        <v>10.673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147</v>
      </c>
      <c r="AU143" s="240" t="s">
        <v>138</v>
      </c>
      <c r="AV143" s="13" t="s">
        <v>138</v>
      </c>
      <c r="AW143" s="13" t="s">
        <v>32</v>
      </c>
      <c r="AX143" s="13" t="s">
        <v>76</v>
      </c>
      <c r="AY143" s="240" t="s">
        <v>130</v>
      </c>
    </row>
    <row r="144" s="13" customFormat="1">
      <c r="A144" s="13"/>
      <c r="B144" s="229"/>
      <c r="C144" s="230"/>
      <c r="D144" s="231" t="s">
        <v>147</v>
      </c>
      <c r="E144" s="232" t="s">
        <v>1</v>
      </c>
      <c r="F144" s="233" t="s">
        <v>149</v>
      </c>
      <c r="G144" s="230"/>
      <c r="H144" s="234">
        <v>3.77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147</v>
      </c>
      <c r="AU144" s="240" t="s">
        <v>138</v>
      </c>
      <c r="AV144" s="13" t="s">
        <v>138</v>
      </c>
      <c r="AW144" s="13" t="s">
        <v>32</v>
      </c>
      <c r="AX144" s="13" t="s">
        <v>76</v>
      </c>
      <c r="AY144" s="240" t="s">
        <v>130</v>
      </c>
    </row>
    <row r="145" s="14" customFormat="1">
      <c r="A145" s="14"/>
      <c r="B145" s="241"/>
      <c r="C145" s="242"/>
      <c r="D145" s="231" t="s">
        <v>147</v>
      </c>
      <c r="E145" s="243" t="s">
        <v>1</v>
      </c>
      <c r="F145" s="244" t="s">
        <v>150</v>
      </c>
      <c r="G145" s="242"/>
      <c r="H145" s="243" t="s">
        <v>1</v>
      </c>
      <c r="I145" s="245"/>
      <c r="J145" s="242"/>
      <c r="K145" s="242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147</v>
      </c>
      <c r="AU145" s="250" t="s">
        <v>138</v>
      </c>
      <c r="AV145" s="14" t="s">
        <v>84</v>
      </c>
      <c r="AW145" s="14" t="s">
        <v>32</v>
      </c>
      <c r="AX145" s="14" t="s">
        <v>76</v>
      </c>
      <c r="AY145" s="250" t="s">
        <v>130</v>
      </c>
    </row>
    <row r="146" s="13" customFormat="1">
      <c r="A146" s="13"/>
      <c r="B146" s="229"/>
      <c r="C146" s="230"/>
      <c r="D146" s="231" t="s">
        <v>147</v>
      </c>
      <c r="E146" s="232" t="s">
        <v>1</v>
      </c>
      <c r="F146" s="233" t="s">
        <v>151</v>
      </c>
      <c r="G146" s="230"/>
      <c r="H146" s="234">
        <v>-1.5760000000000001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147</v>
      </c>
      <c r="AU146" s="240" t="s">
        <v>138</v>
      </c>
      <c r="AV146" s="13" t="s">
        <v>138</v>
      </c>
      <c r="AW146" s="13" t="s">
        <v>32</v>
      </c>
      <c r="AX146" s="13" t="s">
        <v>76</v>
      </c>
      <c r="AY146" s="240" t="s">
        <v>130</v>
      </c>
    </row>
    <row r="147" s="13" customFormat="1">
      <c r="A147" s="13"/>
      <c r="B147" s="229"/>
      <c r="C147" s="230"/>
      <c r="D147" s="231" t="s">
        <v>147</v>
      </c>
      <c r="E147" s="232" t="s">
        <v>1</v>
      </c>
      <c r="F147" s="233" t="s">
        <v>152</v>
      </c>
      <c r="G147" s="230"/>
      <c r="H147" s="234">
        <v>-0.33000000000000002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147</v>
      </c>
      <c r="AU147" s="240" t="s">
        <v>138</v>
      </c>
      <c r="AV147" s="13" t="s">
        <v>138</v>
      </c>
      <c r="AW147" s="13" t="s">
        <v>32</v>
      </c>
      <c r="AX147" s="13" t="s">
        <v>76</v>
      </c>
      <c r="AY147" s="240" t="s">
        <v>130</v>
      </c>
    </row>
    <row r="148" s="15" customFormat="1">
      <c r="A148" s="15"/>
      <c r="B148" s="251"/>
      <c r="C148" s="252"/>
      <c r="D148" s="231" t="s">
        <v>147</v>
      </c>
      <c r="E148" s="253" t="s">
        <v>1</v>
      </c>
      <c r="F148" s="254" t="s">
        <v>153</v>
      </c>
      <c r="G148" s="252"/>
      <c r="H148" s="255">
        <v>12.536999999999999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1" t="s">
        <v>147</v>
      </c>
      <c r="AU148" s="261" t="s">
        <v>138</v>
      </c>
      <c r="AV148" s="15" t="s">
        <v>137</v>
      </c>
      <c r="AW148" s="15" t="s">
        <v>32</v>
      </c>
      <c r="AX148" s="15" t="s">
        <v>84</v>
      </c>
      <c r="AY148" s="261" t="s">
        <v>130</v>
      </c>
    </row>
    <row r="149" s="2" customFormat="1" ht="24.15" customHeight="1">
      <c r="A149" s="38"/>
      <c r="B149" s="39"/>
      <c r="C149" s="215" t="s">
        <v>137</v>
      </c>
      <c r="D149" s="215" t="s">
        <v>133</v>
      </c>
      <c r="E149" s="216" t="s">
        <v>154</v>
      </c>
      <c r="F149" s="217" t="s">
        <v>155</v>
      </c>
      <c r="G149" s="218" t="s">
        <v>145</v>
      </c>
      <c r="H149" s="219">
        <v>14.337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42</v>
      </c>
      <c r="O149" s="91"/>
      <c r="P149" s="225">
        <f>O149*H149</f>
        <v>0</v>
      </c>
      <c r="Q149" s="225">
        <v>0.10325</v>
      </c>
      <c r="R149" s="225">
        <f>Q149*H149</f>
        <v>1.48029525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137</v>
      </c>
      <c r="AT149" s="227" t="s">
        <v>133</v>
      </c>
      <c r="AU149" s="227" t="s">
        <v>138</v>
      </c>
      <c r="AY149" s="17" t="s">
        <v>130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138</v>
      </c>
      <c r="BK149" s="228">
        <f>ROUND(I149*H149,2)</f>
        <v>0</v>
      </c>
      <c r="BL149" s="17" t="s">
        <v>137</v>
      </c>
      <c r="BM149" s="227" t="s">
        <v>156</v>
      </c>
    </row>
    <row r="150" s="13" customFormat="1">
      <c r="A150" s="13"/>
      <c r="B150" s="229"/>
      <c r="C150" s="230"/>
      <c r="D150" s="231" t="s">
        <v>147</v>
      </c>
      <c r="E150" s="232" t="s">
        <v>1</v>
      </c>
      <c r="F150" s="233" t="s">
        <v>157</v>
      </c>
      <c r="G150" s="230"/>
      <c r="H150" s="234">
        <v>14.833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147</v>
      </c>
      <c r="AU150" s="240" t="s">
        <v>138</v>
      </c>
      <c r="AV150" s="13" t="s">
        <v>138</v>
      </c>
      <c r="AW150" s="13" t="s">
        <v>32</v>
      </c>
      <c r="AX150" s="13" t="s">
        <v>76</v>
      </c>
      <c r="AY150" s="240" t="s">
        <v>130</v>
      </c>
    </row>
    <row r="151" s="13" customFormat="1">
      <c r="A151" s="13"/>
      <c r="B151" s="229"/>
      <c r="C151" s="230"/>
      <c r="D151" s="231" t="s">
        <v>147</v>
      </c>
      <c r="E151" s="232" t="s">
        <v>1</v>
      </c>
      <c r="F151" s="233" t="s">
        <v>158</v>
      </c>
      <c r="G151" s="230"/>
      <c r="H151" s="234">
        <v>1.0800000000000001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147</v>
      </c>
      <c r="AU151" s="240" t="s">
        <v>138</v>
      </c>
      <c r="AV151" s="13" t="s">
        <v>138</v>
      </c>
      <c r="AW151" s="13" t="s">
        <v>32</v>
      </c>
      <c r="AX151" s="13" t="s">
        <v>76</v>
      </c>
      <c r="AY151" s="240" t="s">
        <v>130</v>
      </c>
    </row>
    <row r="152" s="14" customFormat="1">
      <c r="A152" s="14"/>
      <c r="B152" s="241"/>
      <c r="C152" s="242"/>
      <c r="D152" s="231" t="s">
        <v>147</v>
      </c>
      <c r="E152" s="243" t="s">
        <v>1</v>
      </c>
      <c r="F152" s="244" t="s">
        <v>150</v>
      </c>
      <c r="G152" s="242"/>
      <c r="H152" s="243" t="s">
        <v>1</v>
      </c>
      <c r="I152" s="245"/>
      <c r="J152" s="242"/>
      <c r="K152" s="242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147</v>
      </c>
      <c r="AU152" s="250" t="s">
        <v>138</v>
      </c>
      <c r="AV152" s="14" t="s">
        <v>84</v>
      </c>
      <c r="AW152" s="14" t="s">
        <v>32</v>
      </c>
      <c r="AX152" s="14" t="s">
        <v>76</v>
      </c>
      <c r="AY152" s="250" t="s">
        <v>130</v>
      </c>
    </row>
    <row r="153" s="13" customFormat="1">
      <c r="A153" s="13"/>
      <c r="B153" s="229"/>
      <c r="C153" s="230"/>
      <c r="D153" s="231" t="s">
        <v>147</v>
      </c>
      <c r="E153" s="232" t="s">
        <v>1</v>
      </c>
      <c r="F153" s="233" t="s">
        <v>151</v>
      </c>
      <c r="G153" s="230"/>
      <c r="H153" s="234">
        <v>-1.5760000000000001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147</v>
      </c>
      <c r="AU153" s="240" t="s">
        <v>138</v>
      </c>
      <c r="AV153" s="13" t="s">
        <v>138</v>
      </c>
      <c r="AW153" s="13" t="s">
        <v>32</v>
      </c>
      <c r="AX153" s="13" t="s">
        <v>76</v>
      </c>
      <c r="AY153" s="240" t="s">
        <v>130</v>
      </c>
    </row>
    <row r="154" s="15" customFormat="1">
      <c r="A154" s="15"/>
      <c r="B154" s="251"/>
      <c r="C154" s="252"/>
      <c r="D154" s="231" t="s">
        <v>147</v>
      </c>
      <c r="E154" s="253" t="s">
        <v>1</v>
      </c>
      <c r="F154" s="254" t="s">
        <v>153</v>
      </c>
      <c r="G154" s="252"/>
      <c r="H154" s="255">
        <v>14.337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1" t="s">
        <v>147</v>
      </c>
      <c r="AU154" s="261" t="s">
        <v>138</v>
      </c>
      <c r="AV154" s="15" t="s">
        <v>137</v>
      </c>
      <c r="AW154" s="15" t="s">
        <v>32</v>
      </c>
      <c r="AX154" s="15" t="s">
        <v>84</v>
      </c>
      <c r="AY154" s="261" t="s">
        <v>130</v>
      </c>
    </row>
    <row r="155" s="2" customFormat="1" ht="24.15" customHeight="1">
      <c r="A155" s="38"/>
      <c r="B155" s="39"/>
      <c r="C155" s="215" t="s">
        <v>159</v>
      </c>
      <c r="D155" s="215" t="s">
        <v>133</v>
      </c>
      <c r="E155" s="216" t="s">
        <v>160</v>
      </c>
      <c r="F155" s="217" t="s">
        <v>161</v>
      </c>
      <c r="G155" s="218" t="s">
        <v>162</v>
      </c>
      <c r="H155" s="219">
        <v>13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42</v>
      </c>
      <c r="O155" s="91"/>
      <c r="P155" s="225">
        <f>O155*H155</f>
        <v>0</v>
      </c>
      <c r="Q155" s="225">
        <v>0.00020000000000000001</v>
      </c>
      <c r="R155" s="225">
        <f>Q155*H155</f>
        <v>0.0026000000000000003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137</v>
      </c>
      <c r="AT155" s="227" t="s">
        <v>133</v>
      </c>
      <c r="AU155" s="227" t="s">
        <v>138</v>
      </c>
      <c r="AY155" s="17" t="s">
        <v>130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138</v>
      </c>
      <c r="BK155" s="228">
        <f>ROUND(I155*H155,2)</f>
        <v>0</v>
      </c>
      <c r="BL155" s="17" t="s">
        <v>137</v>
      </c>
      <c r="BM155" s="227" t="s">
        <v>163</v>
      </c>
    </row>
    <row r="156" s="13" customFormat="1">
      <c r="A156" s="13"/>
      <c r="B156" s="229"/>
      <c r="C156" s="230"/>
      <c r="D156" s="231" t="s">
        <v>147</v>
      </c>
      <c r="E156" s="232" t="s">
        <v>1</v>
      </c>
      <c r="F156" s="233" t="s">
        <v>164</v>
      </c>
      <c r="G156" s="230"/>
      <c r="H156" s="234">
        <v>13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147</v>
      </c>
      <c r="AU156" s="240" t="s">
        <v>138</v>
      </c>
      <c r="AV156" s="13" t="s">
        <v>138</v>
      </c>
      <c r="AW156" s="13" t="s">
        <v>32</v>
      </c>
      <c r="AX156" s="13" t="s">
        <v>84</v>
      </c>
      <c r="AY156" s="240" t="s">
        <v>130</v>
      </c>
    </row>
    <row r="157" s="12" customFormat="1" ht="22.8" customHeight="1">
      <c r="A157" s="12"/>
      <c r="B157" s="199"/>
      <c r="C157" s="200"/>
      <c r="D157" s="201" t="s">
        <v>75</v>
      </c>
      <c r="E157" s="213" t="s">
        <v>165</v>
      </c>
      <c r="F157" s="213" t="s">
        <v>166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SUM(P158:P206)</f>
        <v>0</v>
      </c>
      <c r="Q157" s="207"/>
      <c r="R157" s="208">
        <f>SUM(R158:R206)</f>
        <v>4.3058655000000003</v>
      </c>
      <c r="S157" s="207"/>
      <c r="T157" s="209">
        <f>SUM(T158:T206)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84</v>
      </c>
      <c r="AT157" s="211" t="s">
        <v>75</v>
      </c>
      <c r="AU157" s="211" t="s">
        <v>84</v>
      </c>
      <c r="AY157" s="210" t="s">
        <v>130</v>
      </c>
      <c r="BK157" s="212">
        <f>SUM(BK158:BK206)</f>
        <v>0</v>
      </c>
    </row>
    <row r="158" s="2" customFormat="1" ht="24.15" customHeight="1">
      <c r="A158" s="38"/>
      <c r="B158" s="39"/>
      <c r="C158" s="215" t="s">
        <v>165</v>
      </c>
      <c r="D158" s="215" t="s">
        <v>133</v>
      </c>
      <c r="E158" s="216" t="s">
        <v>167</v>
      </c>
      <c r="F158" s="217" t="s">
        <v>168</v>
      </c>
      <c r="G158" s="218" t="s">
        <v>145</v>
      </c>
      <c r="H158" s="219">
        <v>90.915000000000006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42</v>
      </c>
      <c r="O158" s="91"/>
      <c r="P158" s="225">
        <f>O158*H158</f>
        <v>0</v>
      </c>
      <c r="Q158" s="225">
        <v>0.0043800000000000002</v>
      </c>
      <c r="R158" s="225">
        <f>Q158*H158</f>
        <v>0.39820770000000005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137</v>
      </c>
      <c r="AT158" s="227" t="s">
        <v>133</v>
      </c>
      <c r="AU158" s="227" t="s">
        <v>138</v>
      </c>
      <c r="AY158" s="17" t="s">
        <v>130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138</v>
      </c>
      <c r="BK158" s="228">
        <f>ROUND(I158*H158,2)</f>
        <v>0</v>
      </c>
      <c r="BL158" s="17" t="s">
        <v>137</v>
      </c>
      <c r="BM158" s="227" t="s">
        <v>169</v>
      </c>
    </row>
    <row r="159" s="13" customFormat="1">
      <c r="A159" s="13"/>
      <c r="B159" s="229"/>
      <c r="C159" s="230"/>
      <c r="D159" s="231" t="s">
        <v>147</v>
      </c>
      <c r="E159" s="232" t="s">
        <v>1</v>
      </c>
      <c r="F159" s="233" t="s">
        <v>170</v>
      </c>
      <c r="G159" s="230"/>
      <c r="H159" s="234">
        <v>27.326000000000001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147</v>
      </c>
      <c r="AU159" s="240" t="s">
        <v>138</v>
      </c>
      <c r="AV159" s="13" t="s">
        <v>138</v>
      </c>
      <c r="AW159" s="13" t="s">
        <v>32</v>
      </c>
      <c r="AX159" s="13" t="s">
        <v>76</v>
      </c>
      <c r="AY159" s="240" t="s">
        <v>130</v>
      </c>
    </row>
    <row r="160" s="14" customFormat="1">
      <c r="A160" s="14"/>
      <c r="B160" s="241"/>
      <c r="C160" s="242"/>
      <c r="D160" s="231" t="s">
        <v>147</v>
      </c>
      <c r="E160" s="243" t="s">
        <v>1</v>
      </c>
      <c r="F160" s="244" t="s">
        <v>171</v>
      </c>
      <c r="G160" s="242"/>
      <c r="H160" s="243" t="s">
        <v>1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147</v>
      </c>
      <c r="AU160" s="250" t="s">
        <v>138</v>
      </c>
      <c r="AV160" s="14" t="s">
        <v>84</v>
      </c>
      <c r="AW160" s="14" t="s">
        <v>32</v>
      </c>
      <c r="AX160" s="14" t="s">
        <v>76</v>
      </c>
      <c r="AY160" s="250" t="s">
        <v>130</v>
      </c>
    </row>
    <row r="161" s="13" customFormat="1">
      <c r="A161" s="13"/>
      <c r="B161" s="229"/>
      <c r="C161" s="230"/>
      <c r="D161" s="231" t="s">
        <v>147</v>
      </c>
      <c r="E161" s="232" t="s">
        <v>1</v>
      </c>
      <c r="F161" s="233" t="s">
        <v>172</v>
      </c>
      <c r="G161" s="230"/>
      <c r="H161" s="234">
        <v>15.513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147</v>
      </c>
      <c r="AU161" s="240" t="s">
        <v>138</v>
      </c>
      <c r="AV161" s="13" t="s">
        <v>138</v>
      </c>
      <c r="AW161" s="13" t="s">
        <v>32</v>
      </c>
      <c r="AX161" s="13" t="s">
        <v>76</v>
      </c>
      <c r="AY161" s="240" t="s">
        <v>130</v>
      </c>
    </row>
    <row r="162" s="13" customFormat="1">
      <c r="A162" s="13"/>
      <c r="B162" s="229"/>
      <c r="C162" s="230"/>
      <c r="D162" s="231" t="s">
        <v>147</v>
      </c>
      <c r="E162" s="232" t="s">
        <v>1</v>
      </c>
      <c r="F162" s="233" t="s">
        <v>173</v>
      </c>
      <c r="G162" s="230"/>
      <c r="H162" s="234">
        <v>10.263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147</v>
      </c>
      <c r="AU162" s="240" t="s">
        <v>138</v>
      </c>
      <c r="AV162" s="13" t="s">
        <v>138</v>
      </c>
      <c r="AW162" s="13" t="s">
        <v>32</v>
      </c>
      <c r="AX162" s="13" t="s">
        <v>76</v>
      </c>
      <c r="AY162" s="240" t="s">
        <v>130</v>
      </c>
    </row>
    <row r="163" s="13" customFormat="1">
      <c r="A163" s="13"/>
      <c r="B163" s="229"/>
      <c r="C163" s="230"/>
      <c r="D163" s="231" t="s">
        <v>147</v>
      </c>
      <c r="E163" s="232" t="s">
        <v>1</v>
      </c>
      <c r="F163" s="233" t="s">
        <v>174</v>
      </c>
      <c r="G163" s="230"/>
      <c r="H163" s="234">
        <v>49.634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147</v>
      </c>
      <c r="AU163" s="240" t="s">
        <v>138</v>
      </c>
      <c r="AV163" s="13" t="s">
        <v>138</v>
      </c>
      <c r="AW163" s="13" t="s">
        <v>32</v>
      </c>
      <c r="AX163" s="13" t="s">
        <v>76</v>
      </c>
      <c r="AY163" s="240" t="s">
        <v>130</v>
      </c>
    </row>
    <row r="164" s="14" customFormat="1">
      <c r="A164" s="14"/>
      <c r="B164" s="241"/>
      <c r="C164" s="242"/>
      <c r="D164" s="231" t="s">
        <v>147</v>
      </c>
      <c r="E164" s="243" t="s">
        <v>1</v>
      </c>
      <c r="F164" s="244" t="s">
        <v>150</v>
      </c>
      <c r="G164" s="242"/>
      <c r="H164" s="243" t="s">
        <v>1</v>
      </c>
      <c r="I164" s="245"/>
      <c r="J164" s="242"/>
      <c r="K164" s="242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147</v>
      </c>
      <c r="AU164" s="250" t="s">
        <v>138</v>
      </c>
      <c r="AV164" s="14" t="s">
        <v>84</v>
      </c>
      <c r="AW164" s="14" t="s">
        <v>32</v>
      </c>
      <c r="AX164" s="14" t="s">
        <v>76</v>
      </c>
      <c r="AY164" s="250" t="s">
        <v>130</v>
      </c>
    </row>
    <row r="165" s="13" customFormat="1">
      <c r="A165" s="13"/>
      <c r="B165" s="229"/>
      <c r="C165" s="230"/>
      <c r="D165" s="231" t="s">
        <v>147</v>
      </c>
      <c r="E165" s="232" t="s">
        <v>1</v>
      </c>
      <c r="F165" s="233" t="s">
        <v>175</v>
      </c>
      <c r="G165" s="230"/>
      <c r="H165" s="234">
        <v>-7.8799999999999999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147</v>
      </c>
      <c r="AU165" s="240" t="s">
        <v>138</v>
      </c>
      <c r="AV165" s="13" t="s">
        <v>138</v>
      </c>
      <c r="AW165" s="13" t="s">
        <v>32</v>
      </c>
      <c r="AX165" s="13" t="s">
        <v>76</v>
      </c>
      <c r="AY165" s="240" t="s">
        <v>130</v>
      </c>
    </row>
    <row r="166" s="13" customFormat="1">
      <c r="A166" s="13"/>
      <c r="B166" s="229"/>
      <c r="C166" s="230"/>
      <c r="D166" s="231" t="s">
        <v>147</v>
      </c>
      <c r="E166" s="232" t="s">
        <v>1</v>
      </c>
      <c r="F166" s="233" t="s">
        <v>152</v>
      </c>
      <c r="G166" s="230"/>
      <c r="H166" s="234">
        <v>-0.33000000000000002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147</v>
      </c>
      <c r="AU166" s="240" t="s">
        <v>138</v>
      </c>
      <c r="AV166" s="13" t="s">
        <v>138</v>
      </c>
      <c r="AW166" s="13" t="s">
        <v>32</v>
      </c>
      <c r="AX166" s="13" t="s">
        <v>76</v>
      </c>
      <c r="AY166" s="240" t="s">
        <v>130</v>
      </c>
    </row>
    <row r="167" s="13" customFormat="1">
      <c r="A167" s="13"/>
      <c r="B167" s="229"/>
      <c r="C167" s="230"/>
      <c r="D167" s="231" t="s">
        <v>147</v>
      </c>
      <c r="E167" s="232" t="s">
        <v>1</v>
      </c>
      <c r="F167" s="233" t="s">
        <v>176</v>
      </c>
      <c r="G167" s="230"/>
      <c r="H167" s="234">
        <v>-2.1240000000000001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147</v>
      </c>
      <c r="AU167" s="240" t="s">
        <v>138</v>
      </c>
      <c r="AV167" s="13" t="s">
        <v>138</v>
      </c>
      <c r="AW167" s="13" t="s">
        <v>32</v>
      </c>
      <c r="AX167" s="13" t="s">
        <v>76</v>
      </c>
      <c r="AY167" s="240" t="s">
        <v>130</v>
      </c>
    </row>
    <row r="168" s="13" customFormat="1">
      <c r="A168" s="13"/>
      <c r="B168" s="229"/>
      <c r="C168" s="230"/>
      <c r="D168" s="231" t="s">
        <v>147</v>
      </c>
      <c r="E168" s="232" t="s">
        <v>1</v>
      </c>
      <c r="F168" s="233" t="s">
        <v>177</v>
      </c>
      <c r="G168" s="230"/>
      <c r="H168" s="234">
        <v>-1.9379999999999999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147</v>
      </c>
      <c r="AU168" s="240" t="s">
        <v>138</v>
      </c>
      <c r="AV168" s="13" t="s">
        <v>138</v>
      </c>
      <c r="AW168" s="13" t="s">
        <v>32</v>
      </c>
      <c r="AX168" s="13" t="s">
        <v>76</v>
      </c>
      <c r="AY168" s="240" t="s">
        <v>130</v>
      </c>
    </row>
    <row r="169" s="14" customFormat="1">
      <c r="A169" s="14"/>
      <c r="B169" s="241"/>
      <c r="C169" s="242"/>
      <c r="D169" s="231" t="s">
        <v>147</v>
      </c>
      <c r="E169" s="243" t="s">
        <v>1</v>
      </c>
      <c r="F169" s="244" t="s">
        <v>178</v>
      </c>
      <c r="G169" s="242"/>
      <c r="H169" s="243" t="s">
        <v>1</v>
      </c>
      <c r="I169" s="245"/>
      <c r="J169" s="242"/>
      <c r="K169" s="242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147</v>
      </c>
      <c r="AU169" s="250" t="s">
        <v>138</v>
      </c>
      <c r="AV169" s="14" t="s">
        <v>84</v>
      </c>
      <c r="AW169" s="14" t="s">
        <v>32</v>
      </c>
      <c r="AX169" s="14" t="s">
        <v>76</v>
      </c>
      <c r="AY169" s="250" t="s">
        <v>130</v>
      </c>
    </row>
    <row r="170" s="13" customFormat="1">
      <c r="A170" s="13"/>
      <c r="B170" s="229"/>
      <c r="C170" s="230"/>
      <c r="D170" s="231" t="s">
        <v>147</v>
      </c>
      <c r="E170" s="232" t="s">
        <v>1</v>
      </c>
      <c r="F170" s="233" t="s">
        <v>179</v>
      </c>
      <c r="G170" s="230"/>
      <c r="H170" s="234">
        <v>0.45100000000000001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147</v>
      </c>
      <c r="AU170" s="240" t="s">
        <v>138</v>
      </c>
      <c r="AV170" s="13" t="s">
        <v>138</v>
      </c>
      <c r="AW170" s="13" t="s">
        <v>32</v>
      </c>
      <c r="AX170" s="13" t="s">
        <v>76</v>
      </c>
      <c r="AY170" s="240" t="s">
        <v>130</v>
      </c>
    </row>
    <row r="171" s="15" customFormat="1">
      <c r="A171" s="15"/>
      <c r="B171" s="251"/>
      <c r="C171" s="252"/>
      <c r="D171" s="231" t="s">
        <v>147</v>
      </c>
      <c r="E171" s="253" t="s">
        <v>1</v>
      </c>
      <c r="F171" s="254" t="s">
        <v>153</v>
      </c>
      <c r="G171" s="252"/>
      <c r="H171" s="255">
        <v>90.914999999999992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1" t="s">
        <v>147</v>
      </c>
      <c r="AU171" s="261" t="s">
        <v>138</v>
      </c>
      <c r="AV171" s="15" t="s">
        <v>137</v>
      </c>
      <c r="AW171" s="15" t="s">
        <v>32</v>
      </c>
      <c r="AX171" s="15" t="s">
        <v>84</v>
      </c>
      <c r="AY171" s="261" t="s">
        <v>130</v>
      </c>
    </row>
    <row r="172" s="2" customFormat="1" ht="24.15" customHeight="1">
      <c r="A172" s="38"/>
      <c r="B172" s="39"/>
      <c r="C172" s="215" t="s">
        <v>180</v>
      </c>
      <c r="D172" s="215" t="s">
        <v>133</v>
      </c>
      <c r="E172" s="216" t="s">
        <v>181</v>
      </c>
      <c r="F172" s="217" t="s">
        <v>182</v>
      </c>
      <c r="G172" s="218" t="s">
        <v>145</v>
      </c>
      <c r="H172" s="219">
        <v>67.045000000000002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42</v>
      </c>
      <c r="O172" s="91"/>
      <c r="P172" s="225">
        <f>O172*H172</f>
        <v>0</v>
      </c>
      <c r="Q172" s="225">
        <v>0.0030000000000000001</v>
      </c>
      <c r="R172" s="225">
        <f>Q172*H172</f>
        <v>0.20113500000000001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137</v>
      </c>
      <c r="AT172" s="227" t="s">
        <v>133</v>
      </c>
      <c r="AU172" s="227" t="s">
        <v>138</v>
      </c>
      <c r="AY172" s="17" t="s">
        <v>130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138</v>
      </c>
      <c r="BK172" s="228">
        <f>ROUND(I172*H172,2)</f>
        <v>0</v>
      </c>
      <c r="BL172" s="17" t="s">
        <v>137</v>
      </c>
      <c r="BM172" s="227" t="s">
        <v>183</v>
      </c>
    </row>
    <row r="173" s="13" customFormat="1">
      <c r="A173" s="13"/>
      <c r="B173" s="229"/>
      <c r="C173" s="230"/>
      <c r="D173" s="231" t="s">
        <v>147</v>
      </c>
      <c r="E173" s="232" t="s">
        <v>1</v>
      </c>
      <c r="F173" s="233" t="s">
        <v>170</v>
      </c>
      <c r="G173" s="230"/>
      <c r="H173" s="234">
        <v>27.326000000000001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147</v>
      </c>
      <c r="AU173" s="240" t="s">
        <v>138</v>
      </c>
      <c r="AV173" s="13" t="s">
        <v>138</v>
      </c>
      <c r="AW173" s="13" t="s">
        <v>32</v>
      </c>
      <c r="AX173" s="13" t="s">
        <v>76</v>
      </c>
      <c r="AY173" s="240" t="s">
        <v>130</v>
      </c>
    </row>
    <row r="174" s="13" customFormat="1">
      <c r="A174" s="13"/>
      <c r="B174" s="229"/>
      <c r="C174" s="230"/>
      <c r="D174" s="231" t="s">
        <v>147</v>
      </c>
      <c r="E174" s="232" t="s">
        <v>1</v>
      </c>
      <c r="F174" s="233" t="s">
        <v>174</v>
      </c>
      <c r="G174" s="230"/>
      <c r="H174" s="234">
        <v>49.634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147</v>
      </c>
      <c r="AU174" s="240" t="s">
        <v>138</v>
      </c>
      <c r="AV174" s="13" t="s">
        <v>138</v>
      </c>
      <c r="AW174" s="13" t="s">
        <v>32</v>
      </c>
      <c r="AX174" s="13" t="s">
        <v>76</v>
      </c>
      <c r="AY174" s="240" t="s">
        <v>130</v>
      </c>
    </row>
    <row r="175" s="14" customFormat="1">
      <c r="A175" s="14"/>
      <c r="B175" s="241"/>
      <c r="C175" s="242"/>
      <c r="D175" s="231" t="s">
        <v>147</v>
      </c>
      <c r="E175" s="243" t="s">
        <v>1</v>
      </c>
      <c r="F175" s="244" t="s">
        <v>150</v>
      </c>
      <c r="G175" s="242"/>
      <c r="H175" s="243" t="s">
        <v>1</v>
      </c>
      <c r="I175" s="245"/>
      <c r="J175" s="242"/>
      <c r="K175" s="242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147</v>
      </c>
      <c r="AU175" s="250" t="s">
        <v>138</v>
      </c>
      <c r="AV175" s="14" t="s">
        <v>84</v>
      </c>
      <c r="AW175" s="14" t="s">
        <v>32</v>
      </c>
      <c r="AX175" s="14" t="s">
        <v>76</v>
      </c>
      <c r="AY175" s="250" t="s">
        <v>130</v>
      </c>
    </row>
    <row r="176" s="13" customFormat="1">
      <c r="A176" s="13"/>
      <c r="B176" s="229"/>
      <c r="C176" s="230"/>
      <c r="D176" s="231" t="s">
        <v>147</v>
      </c>
      <c r="E176" s="232" t="s">
        <v>1</v>
      </c>
      <c r="F176" s="233" t="s">
        <v>184</v>
      </c>
      <c r="G176" s="230"/>
      <c r="H176" s="234">
        <v>-6.3040000000000003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147</v>
      </c>
      <c r="AU176" s="240" t="s">
        <v>138</v>
      </c>
      <c r="AV176" s="13" t="s">
        <v>138</v>
      </c>
      <c r="AW176" s="13" t="s">
        <v>32</v>
      </c>
      <c r="AX176" s="13" t="s">
        <v>76</v>
      </c>
      <c r="AY176" s="240" t="s">
        <v>130</v>
      </c>
    </row>
    <row r="177" s="13" customFormat="1">
      <c r="A177" s="13"/>
      <c r="B177" s="229"/>
      <c r="C177" s="230"/>
      <c r="D177" s="231" t="s">
        <v>147</v>
      </c>
      <c r="E177" s="232" t="s">
        <v>1</v>
      </c>
      <c r="F177" s="233" t="s">
        <v>176</v>
      </c>
      <c r="G177" s="230"/>
      <c r="H177" s="234">
        <v>-2.1240000000000001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147</v>
      </c>
      <c r="AU177" s="240" t="s">
        <v>138</v>
      </c>
      <c r="AV177" s="13" t="s">
        <v>138</v>
      </c>
      <c r="AW177" s="13" t="s">
        <v>32</v>
      </c>
      <c r="AX177" s="13" t="s">
        <v>76</v>
      </c>
      <c r="AY177" s="240" t="s">
        <v>130</v>
      </c>
    </row>
    <row r="178" s="13" customFormat="1">
      <c r="A178" s="13"/>
      <c r="B178" s="229"/>
      <c r="C178" s="230"/>
      <c r="D178" s="231" t="s">
        <v>147</v>
      </c>
      <c r="E178" s="232" t="s">
        <v>1</v>
      </c>
      <c r="F178" s="233" t="s">
        <v>177</v>
      </c>
      <c r="G178" s="230"/>
      <c r="H178" s="234">
        <v>-1.9379999999999999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147</v>
      </c>
      <c r="AU178" s="240" t="s">
        <v>138</v>
      </c>
      <c r="AV178" s="13" t="s">
        <v>138</v>
      </c>
      <c r="AW178" s="13" t="s">
        <v>32</v>
      </c>
      <c r="AX178" s="13" t="s">
        <v>76</v>
      </c>
      <c r="AY178" s="240" t="s">
        <v>130</v>
      </c>
    </row>
    <row r="179" s="14" customFormat="1">
      <c r="A179" s="14"/>
      <c r="B179" s="241"/>
      <c r="C179" s="242"/>
      <c r="D179" s="231" t="s">
        <v>147</v>
      </c>
      <c r="E179" s="243" t="s">
        <v>1</v>
      </c>
      <c r="F179" s="244" t="s">
        <v>178</v>
      </c>
      <c r="G179" s="242"/>
      <c r="H179" s="243" t="s">
        <v>1</v>
      </c>
      <c r="I179" s="245"/>
      <c r="J179" s="242"/>
      <c r="K179" s="242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147</v>
      </c>
      <c r="AU179" s="250" t="s">
        <v>138</v>
      </c>
      <c r="AV179" s="14" t="s">
        <v>84</v>
      </c>
      <c r="AW179" s="14" t="s">
        <v>32</v>
      </c>
      <c r="AX179" s="14" t="s">
        <v>76</v>
      </c>
      <c r="AY179" s="250" t="s">
        <v>130</v>
      </c>
    </row>
    <row r="180" s="13" customFormat="1">
      <c r="A180" s="13"/>
      <c r="B180" s="229"/>
      <c r="C180" s="230"/>
      <c r="D180" s="231" t="s">
        <v>147</v>
      </c>
      <c r="E180" s="232" t="s">
        <v>1</v>
      </c>
      <c r="F180" s="233" t="s">
        <v>179</v>
      </c>
      <c r="G180" s="230"/>
      <c r="H180" s="234">
        <v>0.45100000000000001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147</v>
      </c>
      <c r="AU180" s="240" t="s">
        <v>138</v>
      </c>
      <c r="AV180" s="13" t="s">
        <v>138</v>
      </c>
      <c r="AW180" s="13" t="s">
        <v>32</v>
      </c>
      <c r="AX180" s="13" t="s">
        <v>76</v>
      </c>
      <c r="AY180" s="240" t="s">
        <v>130</v>
      </c>
    </row>
    <row r="181" s="15" customFormat="1">
      <c r="A181" s="15"/>
      <c r="B181" s="251"/>
      <c r="C181" s="252"/>
      <c r="D181" s="231" t="s">
        <v>147</v>
      </c>
      <c r="E181" s="253" t="s">
        <v>1</v>
      </c>
      <c r="F181" s="254" t="s">
        <v>153</v>
      </c>
      <c r="G181" s="252"/>
      <c r="H181" s="255">
        <v>67.045000000000002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1" t="s">
        <v>147</v>
      </c>
      <c r="AU181" s="261" t="s">
        <v>138</v>
      </c>
      <c r="AV181" s="15" t="s">
        <v>137</v>
      </c>
      <c r="AW181" s="15" t="s">
        <v>32</v>
      </c>
      <c r="AX181" s="15" t="s">
        <v>84</v>
      </c>
      <c r="AY181" s="261" t="s">
        <v>130</v>
      </c>
    </row>
    <row r="182" s="2" customFormat="1" ht="24.15" customHeight="1">
      <c r="A182" s="38"/>
      <c r="B182" s="39"/>
      <c r="C182" s="215" t="s">
        <v>185</v>
      </c>
      <c r="D182" s="215" t="s">
        <v>133</v>
      </c>
      <c r="E182" s="216" t="s">
        <v>186</v>
      </c>
      <c r="F182" s="217" t="s">
        <v>187</v>
      </c>
      <c r="G182" s="218" t="s">
        <v>145</v>
      </c>
      <c r="H182" s="219">
        <v>1.5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42</v>
      </c>
      <c r="O182" s="91"/>
      <c r="P182" s="225">
        <f>O182*H182</f>
        <v>0</v>
      </c>
      <c r="Q182" s="225">
        <v>0.018380000000000001</v>
      </c>
      <c r="R182" s="225">
        <f>Q182*H182</f>
        <v>0.027570000000000001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137</v>
      </c>
      <c r="AT182" s="227" t="s">
        <v>133</v>
      </c>
      <c r="AU182" s="227" t="s">
        <v>138</v>
      </c>
      <c r="AY182" s="17" t="s">
        <v>130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138</v>
      </c>
      <c r="BK182" s="228">
        <f>ROUND(I182*H182,2)</f>
        <v>0</v>
      </c>
      <c r="BL182" s="17" t="s">
        <v>137</v>
      </c>
      <c r="BM182" s="227" t="s">
        <v>188</v>
      </c>
    </row>
    <row r="183" s="13" customFormat="1">
      <c r="A183" s="13"/>
      <c r="B183" s="229"/>
      <c r="C183" s="230"/>
      <c r="D183" s="231" t="s">
        <v>147</v>
      </c>
      <c r="E183" s="232" t="s">
        <v>1</v>
      </c>
      <c r="F183" s="233" t="s">
        <v>189</v>
      </c>
      <c r="G183" s="230"/>
      <c r="H183" s="234">
        <v>1.5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147</v>
      </c>
      <c r="AU183" s="240" t="s">
        <v>138</v>
      </c>
      <c r="AV183" s="13" t="s">
        <v>138</v>
      </c>
      <c r="AW183" s="13" t="s">
        <v>32</v>
      </c>
      <c r="AX183" s="13" t="s">
        <v>84</v>
      </c>
      <c r="AY183" s="240" t="s">
        <v>130</v>
      </c>
    </row>
    <row r="184" s="2" customFormat="1" ht="24.15" customHeight="1">
      <c r="A184" s="38"/>
      <c r="B184" s="39"/>
      <c r="C184" s="215" t="s">
        <v>190</v>
      </c>
      <c r="D184" s="215" t="s">
        <v>133</v>
      </c>
      <c r="E184" s="216" t="s">
        <v>191</v>
      </c>
      <c r="F184" s="217" t="s">
        <v>192</v>
      </c>
      <c r="G184" s="218" t="s">
        <v>145</v>
      </c>
      <c r="H184" s="219">
        <v>54.773000000000003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42</v>
      </c>
      <c r="O184" s="91"/>
      <c r="P184" s="225">
        <f>O184*H184</f>
        <v>0</v>
      </c>
      <c r="Q184" s="225">
        <v>0.028400000000000002</v>
      </c>
      <c r="R184" s="225">
        <f>Q184*H184</f>
        <v>1.5555532000000001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137</v>
      </c>
      <c r="AT184" s="227" t="s">
        <v>133</v>
      </c>
      <c r="AU184" s="227" t="s">
        <v>138</v>
      </c>
      <c r="AY184" s="17" t="s">
        <v>130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138</v>
      </c>
      <c r="BK184" s="228">
        <f>ROUND(I184*H184,2)</f>
        <v>0</v>
      </c>
      <c r="BL184" s="17" t="s">
        <v>137</v>
      </c>
      <c r="BM184" s="227" t="s">
        <v>193</v>
      </c>
    </row>
    <row r="185" s="13" customFormat="1">
      <c r="A185" s="13"/>
      <c r="B185" s="229"/>
      <c r="C185" s="230"/>
      <c r="D185" s="231" t="s">
        <v>147</v>
      </c>
      <c r="E185" s="232" t="s">
        <v>1</v>
      </c>
      <c r="F185" s="233" t="s">
        <v>194</v>
      </c>
      <c r="G185" s="230"/>
      <c r="H185" s="234">
        <v>13.663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147</v>
      </c>
      <c r="AU185" s="240" t="s">
        <v>138</v>
      </c>
      <c r="AV185" s="13" t="s">
        <v>138</v>
      </c>
      <c r="AW185" s="13" t="s">
        <v>32</v>
      </c>
      <c r="AX185" s="13" t="s">
        <v>76</v>
      </c>
      <c r="AY185" s="240" t="s">
        <v>130</v>
      </c>
    </row>
    <row r="186" s="13" customFormat="1">
      <c r="A186" s="13"/>
      <c r="B186" s="229"/>
      <c r="C186" s="230"/>
      <c r="D186" s="231" t="s">
        <v>147</v>
      </c>
      <c r="E186" s="232" t="s">
        <v>1</v>
      </c>
      <c r="F186" s="233" t="s">
        <v>195</v>
      </c>
      <c r="G186" s="230"/>
      <c r="H186" s="234">
        <v>5.8799999999999999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147</v>
      </c>
      <c r="AU186" s="240" t="s">
        <v>138</v>
      </c>
      <c r="AV186" s="13" t="s">
        <v>138</v>
      </c>
      <c r="AW186" s="13" t="s">
        <v>32</v>
      </c>
      <c r="AX186" s="13" t="s">
        <v>76</v>
      </c>
      <c r="AY186" s="240" t="s">
        <v>130</v>
      </c>
    </row>
    <row r="187" s="13" customFormat="1">
      <c r="A187" s="13"/>
      <c r="B187" s="229"/>
      <c r="C187" s="230"/>
      <c r="D187" s="231" t="s">
        <v>147</v>
      </c>
      <c r="E187" s="232" t="s">
        <v>1</v>
      </c>
      <c r="F187" s="233" t="s">
        <v>196</v>
      </c>
      <c r="G187" s="230"/>
      <c r="H187" s="234">
        <v>40.417000000000002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147</v>
      </c>
      <c r="AU187" s="240" t="s">
        <v>138</v>
      </c>
      <c r="AV187" s="13" t="s">
        <v>138</v>
      </c>
      <c r="AW187" s="13" t="s">
        <v>32</v>
      </c>
      <c r="AX187" s="13" t="s">
        <v>76</v>
      </c>
      <c r="AY187" s="240" t="s">
        <v>130</v>
      </c>
    </row>
    <row r="188" s="14" customFormat="1">
      <c r="A188" s="14"/>
      <c r="B188" s="241"/>
      <c r="C188" s="242"/>
      <c r="D188" s="231" t="s">
        <v>147</v>
      </c>
      <c r="E188" s="243" t="s">
        <v>1</v>
      </c>
      <c r="F188" s="244" t="s">
        <v>150</v>
      </c>
      <c r="G188" s="242"/>
      <c r="H188" s="243" t="s">
        <v>1</v>
      </c>
      <c r="I188" s="245"/>
      <c r="J188" s="242"/>
      <c r="K188" s="242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147</v>
      </c>
      <c r="AU188" s="250" t="s">
        <v>138</v>
      </c>
      <c r="AV188" s="14" t="s">
        <v>84</v>
      </c>
      <c r="AW188" s="14" t="s">
        <v>32</v>
      </c>
      <c r="AX188" s="14" t="s">
        <v>76</v>
      </c>
      <c r="AY188" s="250" t="s">
        <v>130</v>
      </c>
    </row>
    <row r="189" s="13" customFormat="1">
      <c r="A189" s="13"/>
      <c r="B189" s="229"/>
      <c r="C189" s="230"/>
      <c r="D189" s="231" t="s">
        <v>147</v>
      </c>
      <c r="E189" s="232" t="s">
        <v>1</v>
      </c>
      <c r="F189" s="233" t="s">
        <v>151</v>
      </c>
      <c r="G189" s="230"/>
      <c r="H189" s="234">
        <v>-1.5760000000000001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147</v>
      </c>
      <c r="AU189" s="240" t="s">
        <v>138</v>
      </c>
      <c r="AV189" s="13" t="s">
        <v>138</v>
      </c>
      <c r="AW189" s="13" t="s">
        <v>32</v>
      </c>
      <c r="AX189" s="13" t="s">
        <v>76</v>
      </c>
      <c r="AY189" s="240" t="s">
        <v>130</v>
      </c>
    </row>
    <row r="190" s="13" customFormat="1">
      <c r="A190" s="13"/>
      <c r="B190" s="229"/>
      <c r="C190" s="230"/>
      <c r="D190" s="231" t="s">
        <v>147</v>
      </c>
      <c r="E190" s="232" t="s">
        <v>1</v>
      </c>
      <c r="F190" s="233" t="s">
        <v>176</v>
      </c>
      <c r="G190" s="230"/>
      <c r="H190" s="234">
        <v>-2.1240000000000001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147</v>
      </c>
      <c r="AU190" s="240" t="s">
        <v>138</v>
      </c>
      <c r="AV190" s="13" t="s">
        <v>138</v>
      </c>
      <c r="AW190" s="13" t="s">
        <v>32</v>
      </c>
      <c r="AX190" s="13" t="s">
        <v>76</v>
      </c>
      <c r="AY190" s="240" t="s">
        <v>130</v>
      </c>
    </row>
    <row r="191" s="13" customFormat="1">
      <c r="A191" s="13"/>
      <c r="B191" s="229"/>
      <c r="C191" s="230"/>
      <c r="D191" s="231" t="s">
        <v>147</v>
      </c>
      <c r="E191" s="232" t="s">
        <v>1</v>
      </c>
      <c r="F191" s="233" t="s">
        <v>177</v>
      </c>
      <c r="G191" s="230"/>
      <c r="H191" s="234">
        <v>-1.9379999999999999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147</v>
      </c>
      <c r="AU191" s="240" t="s">
        <v>138</v>
      </c>
      <c r="AV191" s="13" t="s">
        <v>138</v>
      </c>
      <c r="AW191" s="13" t="s">
        <v>32</v>
      </c>
      <c r="AX191" s="13" t="s">
        <v>76</v>
      </c>
      <c r="AY191" s="240" t="s">
        <v>130</v>
      </c>
    </row>
    <row r="192" s="14" customFormat="1">
      <c r="A192" s="14"/>
      <c r="B192" s="241"/>
      <c r="C192" s="242"/>
      <c r="D192" s="231" t="s">
        <v>147</v>
      </c>
      <c r="E192" s="243" t="s">
        <v>1</v>
      </c>
      <c r="F192" s="244" t="s">
        <v>178</v>
      </c>
      <c r="G192" s="242"/>
      <c r="H192" s="243" t="s">
        <v>1</v>
      </c>
      <c r="I192" s="245"/>
      <c r="J192" s="242"/>
      <c r="K192" s="242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147</v>
      </c>
      <c r="AU192" s="250" t="s">
        <v>138</v>
      </c>
      <c r="AV192" s="14" t="s">
        <v>84</v>
      </c>
      <c r="AW192" s="14" t="s">
        <v>32</v>
      </c>
      <c r="AX192" s="14" t="s">
        <v>76</v>
      </c>
      <c r="AY192" s="250" t="s">
        <v>130</v>
      </c>
    </row>
    <row r="193" s="13" customFormat="1">
      <c r="A193" s="13"/>
      <c r="B193" s="229"/>
      <c r="C193" s="230"/>
      <c r="D193" s="231" t="s">
        <v>147</v>
      </c>
      <c r="E193" s="232" t="s">
        <v>1</v>
      </c>
      <c r="F193" s="233" t="s">
        <v>179</v>
      </c>
      <c r="G193" s="230"/>
      <c r="H193" s="234">
        <v>0.45100000000000001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147</v>
      </c>
      <c r="AU193" s="240" t="s">
        <v>138</v>
      </c>
      <c r="AV193" s="13" t="s">
        <v>138</v>
      </c>
      <c r="AW193" s="13" t="s">
        <v>32</v>
      </c>
      <c r="AX193" s="13" t="s">
        <v>76</v>
      </c>
      <c r="AY193" s="240" t="s">
        <v>130</v>
      </c>
    </row>
    <row r="194" s="15" customFormat="1">
      <c r="A194" s="15"/>
      <c r="B194" s="251"/>
      <c r="C194" s="252"/>
      <c r="D194" s="231" t="s">
        <v>147</v>
      </c>
      <c r="E194" s="253" t="s">
        <v>1</v>
      </c>
      <c r="F194" s="254" t="s">
        <v>153</v>
      </c>
      <c r="G194" s="252"/>
      <c r="H194" s="255">
        <v>54.772999999999996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1" t="s">
        <v>147</v>
      </c>
      <c r="AU194" s="261" t="s">
        <v>138</v>
      </c>
      <c r="AV194" s="15" t="s">
        <v>137</v>
      </c>
      <c r="AW194" s="15" t="s">
        <v>32</v>
      </c>
      <c r="AX194" s="15" t="s">
        <v>84</v>
      </c>
      <c r="AY194" s="261" t="s">
        <v>130</v>
      </c>
    </row>
    <row r="195" s="2" customFormat="1" ht="24.15" customHeight="1">
      <c r="A195" s="38"/>
      <c r="B195" s="39"/>
      <c r="C195" s="215" t="s">
        <v>197</v>
      </c>
      <c r="D195" s="215" t="s">
        <v>133</v>
      </c>
      <c r="E195" s="216" t="s">
        <v>198</v>
      </c>
      <c r="F195" s="217" t="s">
        <v>199</v>
      </c>
      <c r="G195" s="218" t="s">
        <v>145</v>
      </c>
      <c r="H195" s="219">
        <v>25.309999999999999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42</v>
      </c>
      <c r="O195" s="91"/>
      <c r="P195" s="225">
        <f>O195*H195</f>
        <v>0</v>
      </c>
      <c r="Q195" s="225">
        <v>0.021000000000000001</v>
      </c>
      <c r="R195" s="225">
        <f>Q195*H195</f>
        <v>0.53151000000000004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137</v>
      </c>
      <c r="AT195" s="227" t="s">
        <v>133</v>
      </c>
      <c r="AU195" s="227" t="s">
        <v>138</v>
      </c>
      <c r="AY195" s="17" t="s">
        <v>130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138</v>
      </c>
      <c r="BK195" s="228">
        <f>ROUND(I195*H195,2)</f>
        <v>0</v>
      </c>
      <c r="BL195" s="17" t="s">
        <v>137</v>
      </c>
      <c r="BM195" s="227" t="s">
        <v>200</v>
      </c>
    </row>
    <row r="196" s="14" customFormat="1">
      <c r="A196" s="14"/>
      <c r="B196" s="241"/>
      <c r="C196" s="242"/>
      <c r="D196" s="231" t="s">
        <v>147</v>
      </c>
      <c r="E196" s="243" t="s">
        <v>1</v>
      </c>
      <c r="F196" s="244" t="s">
        <v>171</v>
      </c>
      <c r="G196" s="242"/>
      <c r="H196" s="243" t="s">
        <v>1</v>
      </c>
      <c r="I196" s="245"/>
      <c r="J196" s="242"/>
      <c r="K196" s="242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147</v>
      </c>
      <c r="AU196" s="250" t="s">
        <v>138</v>
      </c>
      <c r="AV196" s="14" t="s">
        <v>84</v>
      </c>
      <c r="AW196" s="14" t="s">
        <v>32</v>
      </c>
      <c r="AX196" s="14" t="s">
        <v>76</v>
      </c>
      <c r="AY196" s="250" t="s">
        <v>130</v>
      </c>
    </row>
    <row r="197" s="13" customFormat="1">
      <c r="A197" s="13"/>
      <c r="B197" s="229"/>
      <c r="C197" s="230"/>
      <c r="D197" s="231" t="s">
        <v>147</v>
      </c>
      <c r="E197" s="232" t="s">
        <v>1</v>
      </c>
      <c r="F197" s="233" t="s">
        <v>172</v>
      </c>
      <c r="G197" s="230"/>
      <c r="H197" s="234">
        <v>15.513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147</v>
      </c>
      <c r="AU197" s="240" t="s">
        <v>138</v>
      </c>
      <c r="AV197" s="13" t="s">
        <v>138</v>
      </c>
      <c r="AW197" s="13" t="s">
        <v>32</v>
      </c>
      <c r="AX197" s="13" t="s">
        <v>76</v>
      </c>
      <c r="AY197" s="240" t="s">
        <v>130</v>
      </c>
    </row>
    <row r="198" s="13" customFormat="1">
      <c r="A198" s="13"/>
      <c r="B198" s="229"/>
      <c r="C198" s="230"/>
      <c r="D198" s="231" t="s">
        <v>147</v>
      </c>
      <c r="E198" s="232" t="s">
        <v>1</v>
      </c>
      <c r="F198" s="233" t="s">
        <v>173</v>
      </c>
      <c r="G198" s="230"/>
      <c r="H198" s="234">
        <v>10.263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147</v>
      </c>
      <c r="AU198" s="240" t="s">
        <v>138</v>
      </c>
      <c r="AV198" s="13" t="s">
        <v>138</v>
      </c>
      <c r="AW198" s="13" t="s">
        <v>32</v>
      </c>
      <c r="AX198" s="13" t="s">
        <v>76</v>
      </c>
      <c r="AY198" s="240" t="s">
        <v>130</v>
      </c>
    </row>
    <row r="199" s="14" customFormat="1">
      <c r="A199" s="14"/>
      <c r="B199" s="241"/>
      <c r="C199" s="242"/>
      <c r="D199" s="231" t="s">
        <v>147</v>
      </c>
      <c r="E199" s="243" t="s">
        <v>1</v>
      </c>
      <c r="F199" s="244" t="s">
        <v>201</v>
      </c>
      <c r="G199" s="242"/>
      <c r="H199" s="243" t="s">
        <v>1</v>
      </c>
      <c r="I199" s="245"/>
      <c r="J199" s="242"/>
      <c r="K199" s="242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147</v>
      </c>
      <c r="AU199" s="250" t="s">
        <v>138</v>
      </c>
      <c r="AV199" s="14" t="s">
        <v>84</v>
      </c>
      <c r="AW199" s="14" t="s">
        <v>32</v>
      </c>
      <c r="AX199" s="14" t="s">
        <v>76</v>
      </c>
      <c r="AY199" s="250" t="s">
        <v>130</v>
      </c>
    </row>
    <row r="200" s="13" customFormat="1">
      <c r="A200" s="13"/>
      <c r="B200" s="229"/>
      <c r="C200" s="230"/>
      <c r="D200" s="231" t="s">
        <v>147</v>
      </c>
      <c r="E200" s="232" t="s">
        <v>1</v>
      </c>
      <c r="F200" s="233" t="s">
        <v>202</v>
      </c>
      <c r="G200" s="230"/>
      <c r="H200" s="234">
        <v>1.44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147</v>
      </c>
      <c r="AU200" s="240" t="s">
        <v>138</v>
      </c>
      <c r="AV200" s="13" t="s">
        <v>138</v>
      </c>
      <c r="AW200" s="13" t="s">
        <v>32</v>
      </c>
      <c r="AX200" s="13" t="s">
        <v>76</v>
      </c>
      <c r="AY200" s="240" t="s">
        <v>130</v>
      </c>
    </row>
    <row r="201" s="14" customFormat="1">
      <c r="A201" s="14"/>
      <c r="B201" s="241"/>
      <c r="C201" s="242"/>
      <c r="D201" s="231" t="s">
        <v>147</v>
      </c>
      <c r="E201" s="243" t="s">
        <v>1</v>
      </c>
      <c r="F201" s="244" t="s">
        <v>150</v>
      </c>
      <c r="G201" s="242"/>
      <c r="H201" s="243" t="s">
        <v>1</v>
      </c>
      <c r="I201" s="245"/>
      <c r="J201" s="242"/>
      <c r="K201" s="242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147</v>
      </c>
      <c r="AU201" s="250" t="s">
        <v>138</v>
      </c>
      <c r="AV201" s="14" t="s">
        <v>84</v>
      </c>
      <c r="AW201" s="14" t="s">
        <v>32</v>
      </c>
      <c r="AX201" s="14" t="s">
        <v>76</v>
      </c>
      <c r="AY201" s="250" t="s">
        <v>130</v>
      </c>
    </row>
    <row r="202" s="13" customFormat="1">
      <c r="A202" s="13"/>
      <c r="B202" s="229"/>
      <c r="C202" s="230"/>
      <c r="D202" s="231" t="s">
        <v>147</v>
      </c>
      <c r="E202" s="232" t="s">
        <v>1</v>
      </c>
      <c r="F202" s="233" t="s">
        <v>151</v>
      </c>
      <c r="G202" s="230"/>
      <c r="H202" s="234">
        <v>-1.5760000000000001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147</v>
      </c>
      <c r="AU202" s="240" t="s">
        <v>138</v>
      </c>
      <c r="AV202" s="13" t="s">
        <v>138</v>
      </c>
      <c r="AW202" s="13" t="s">
        <v>32</v>
      </c>
      <c r="AX202" s="13" t="s">
        <v>76</v>
      </c>
      <c r="AY202" s="240" t="s">
        <v>130</v>
      </c>
    </row>
    <row r="203" s="13" customFormat="1">
      <c r="A203" s="13"/>
      <c r="B203" s="229"/>
      <c r="C203" s="230"/>
      <c r="D203" s="231" t="s">
        <v>147</v>
      </c>
      <c r="E203" s="232" t="s">
        <v>1</v>
      </c>
      <c r="F203" s="233" t="s">
        <v>152</v>
      </c>
      <c r="G203" s="230"/>
      <c r="H203" s="234">
        <v>-0.33000000000000002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147</v>
      </c>
      <c r="AU203" s="240" t="s">
        <v>138</v>
      </c>
      <c r="AV203" s="13" t="s">
        <v>138</v>
      </c>
      <c r="AW203" s="13" t="s">
        <v>32</v>
      </c>
      <c r="AX203" s="13" t="s">
        <v>76</v>
      </c>
      <c r="AY203" s="240" t="s">
        <v>130</v>
      </c>
    </row>
    <row r="204" s="15" customFormat="1">
      <c r="A204" s="15"/>
      <c r="B204" s="251"/>
      <c r="C204" s="252"/>
      <c r="D204" s="231" t="s">
        <v>147</v>
      </c>
      <c r="E204" s="253" t="s">
        <v>1</v>
      </c>
      <c r="F204" s="254" t="s">
        <v>153</v>
      </c>
      <c r="G204" s="252"/>
      <c r="H204" s="255">
        <v>25.310000000000002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1" t="s">
        <v>147</v>
      </c>
      <c r="AU204" s="261" t="s">
        <v>138</v>
      </c>
      <c r="AV204" s="15" t="s">
        <v>137</v>
      </c>
      <c r="AW204" s="15" t="s">
        <v>32</v>
      </c>
      <c r="AX204" s="15" t="s">
        <v>84</v>
      </c>
      <c r="AY204" s="261" t="s">
        <v>130</v>
      </c>
    </row>
    <row r="205" s="2" customFormat="1" ht="24.15" customHeight="1">
      <c r="A205" s="38"/>
      <c r="B205" s="39"/>
      <c r="C205" s="215" t="s">
        <v>203</v>
      </c>
      <c r="D205" s="215" t="s">
        <v>133</v>
      </c>
      <c r="E205" s="216" t="s">
        <v>204</v>
      </c>
      <c r="F205" s="217" t="s">
        <v>205</v>
      </c>
      <c r="G205" s="218" t="s">
        <v>145</v>
      </c>
      <c r="H205" s="219">
        <v>31.940000000000001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42</v>
      </c>
      <c r="O205" s="91"/>
      <c r="P205" s="225">
        <f>O205*H205</f>
        <v>0</v>
      </c>
      <c r="Q205" s="225">
        <v>0.049840000000000002</v>
      </c>
      <c r="R205" s="225">
        <f>Q205*H205</f>
        <v>1.5918896000000002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137</v>
      </c>
      <c r="AT205" s="227" t="s">
        <v>133</v>
      </c>
      <c r="AU205" s="227" t="s">
        <v>138</v>
      </c>
      <c r="AY205" s="17" t="s">
        <v>130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138</v>
      </c>
      <c r="BK205" s="228">
        <f>ROUND(I205*H205,2)</f>
        <v>0</v>
      </c>
      <c r="BL205" s="17" t="s">
        <v>137</v>
      </c>
      <c r="BM205" s="227" t="s">
        <v>206</v>
      </c>
    </row>
    <row r="206" s="13" customFormat="1">
      <c r="A206" s="13"/>
      <c r="B206" s="229"/>
      <c r="C206" s="230"/>
      <c r="D206" s="231" t="s">
        <v>147</v>
      </c>
      <c r="E206" s="232" t="s">
        <v>1</v>
      </c>
      <c r="F206" s="233" t="s">
        <v>207</v>
      </c>
      <c r="G206" s="230"/>
      <c r="H206" s="234">
        <v>31.940000000000001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147</v>
      </c>
      <c r="AU206" s="240" t="s">
        <v>138</v>
      </c>
      <c r="AV206" s="13" t="s">
        <v>138</v>
      </c>
      <c r="AW206" s="13" t="s">
        <v>32</v>
      </c>
      <c r="AX206" s="13" t="s">
        <v>84</v>
      </c>
      <c r="AY206" s="240" t="s">
        <v>130</v>
      </c>
    </row>
    <row r="207" s="12" customFormat="1" ht="22.8" customHeight="1">
      <c r="A207" s="12"/>
      <c r="B207" s="199"/>
      <c r="C207" s="200"/>
      <c r="D207" s="201" t="s">
        <v>75</v>
      </c>
      <c r="E207" s="213" t="s">
        <v>190</v>
      </c>
      <c r="F207" s="213" t="s">
        <v>208</v>
      </c>
      <c r="G207" s="200"/>
      <c r="H207" s="200"/>
      <c r="I207" s="203"/>
      <c r="J207" s="214">
        <f>BK207</f>
        <v>0</v>
      </c>
      <c r="K207" s="200"/>
      <c r="L207" s="205"/>
      <c r="M207" s="206"/>
      <c r="N207" s="207"/>
      <c r="O207" s="207"/>
      <c r="P207" s="208">
        <f>SUM(P208:P211)</f>
        <v>0</v>
      </c>
      <c r="Q207" s="207"/>
      <c r="R207" s="208">
        <f>SUM(R208:R211)</f>
        <v>0.0053813200000000002</v>
      </c>
      <c r="S207" s="207"/>
      <c r="T207" s="209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0" t="s">
        <v>84</v>
      </c>
      <c r="AT207" s="211" t="s">
        <v>75</v>
      </c>
      <c r="AU207" s="211" t="s">
        <v>84</v>
      </c>
      <c r="AY207" s="210" t="s">
        <v>130</v>
      </c>
      <c r="BK207" s="212">
        <f>SUM(BK208:BK211)</f>
        <v>0</v>
      </c>
    </row>
    <row r="208" s="2" customFormat="1" ht="33" customHeight="1">
      <c r="A208" s="38"/>
      <c r="B208" s="39"/>
      <c r="C208" s="215" t="s">
        <v>209</v>
      </c>
      <c r="D208" s="215" t="s">
        <v>133</v>
      </c>
      <c r="E208" s="216" t="s">
        <v>210</v>
      </c>
      <c r="F208" s="217" t="s">
        <v>211</v>
      </c>
      <c r="G208" s="218" t="s">
        <v>145</v>
      </c>
      <c r="H208" s="219">
        <v>30.199999999999999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42</v>
      </c>
      <c r="O208" s="91"/>
      <c r="P208" s="225">
        <f>O208*H208</f>
        <v>0</v>
      </c>
      <c r="Q208" s="225">
        <v>0.00012999999999999999</v>
      </c>
      <c r="R208" s="225">
        <f>Q208*H208</f>
        <v>0.0039259999999999998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137</v>
      </c>
      <c r="AT208" s="227" t="s">
        <v>133</v>
      </c>
      <c r="AU208" s="227" t="s">
        <v>138</v>
      </c>
      <c r="AY208" s="17" t="s">
        <v>130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138</v>
      </c>
      <c r="BK208" s="228">
        <f>ROUND(I208*H208,2)</f>
        <v>0</v>
      </c>
      <c r="BL208" s="17" t="s">
        <v>137</v>
      </c>
      <c r="BM208" s="227" t="s">
        <v>212</v>
      </c>
    </row>
    <row r="209" s="13" customFormat="1">
      <c r="A209" s="13"/>
      <c r="B209" s="229"/>
      <c r="C209" s="230"/>
      <c r="D209" s="231" t="s">
        <v>147</v>
      </c>
      <c r="E209" s="232" t="s">
        <v>1</v>
      </c>
      <c r="F209" s="233" t="s">
        <v>213</v>
      </c>
      <c r="G209" s="230"/>
      <c r="H209" s="234">
        <v>30.199999999999999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147</v>
      </c>
      <c r="AU209" s="240" t="s">
        <v>138</v>
      </c>
      <c r="AV209" s="13" t="s">
        <v>138</v>
      </c>
      <c r="AW209" s="13" t="s">
        <v>32</v>
      </c>
      <c r="AX209" s="13" t="s">
        <v>84</v>
      </c>
      <c r="AY209" s="240" t="s">
        <v>130</v>
      </c>
    </row>
    <row r="210" s="2" customFormat="1" ht="24.15" customHeight="1">
      <c r="A210" s="38"/>
      <c r="B210" s="39"/>
      <c r="C210" s="215" t="s">
        <v>214</v>
      </c>
      <c r="D210" s="215" t="s">
        <v>133</v>
      </c>
      <c r="E210" s="216" t="s">
        <v>215</v>
      </c>
      <c r="F210" s="217" t="s">
        <v>216</v>
      </c>
      <c r="G210" s="218" t="s">
        <v>145</v>
      </c>
      <c r="H210" s="219">
        <v>36.383000000000003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42</v>
      </c>
      <c r="O210" s="91"/>
      <c r="P210" s="225">
        <f>O210*H210</f>
        <v>0</v>
      </c>
      <c r="Q210" s="225">
        <v>4.0000000000000003E-05</v>
      </c>
      <c r="R210" s="225">
        <f>Q210*H210</f>
        <v>0.0014553200000000002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137</v>
      </c>
      <c r="AT210" s="227" t="s">
        <v>133</v>
      </c>
      <c r="AU210" s="227" t="s">
        <v>138</v>
      </c>
      <c r="AY210" s="17" t="s">
        <v>130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138</v>
      </c>
      <c r="BK210" s="228">
        <f>ROUND(I210*H210,2)</f>
        <v>0</v>
      </c>
      <c r="BL210" s="17" t="s">
        <v>137</v>
      </c>
      <c r="BM210" s="227" t="s">
        <v>217</v>
      </c>
    </row>
    <row r="211" s="13" customFormat="1">
      <c r="A211" s="13"/>
      <c r="B211" s="229"/>
      <c r="C211" s="230"/>
      <c r="D211" s="231" t="s">
        <v>147</v>
      </c>
      <c r="E211" s="232" t="s">
        <v>1</v>
      </c>
      <c r="F211" s="233" t="s">
        <v>218</v>
      </c>
      <c r="G211" s="230"/>
      <c r="H211" s="234">
        <v>36.383000000000003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147</v>
      </c>
      <c r="AU211" s="240" t="s">
        <v>138</v>
      </c>
      <c r="AV211" s="13" t="s">
        <v>138</v>
      </c>
      <c r="AW211" s="13" t="s">
        <v>32</v>
      </c>
      <c r="AX211" s="13" t="s">
        <v>84</v>
      </c>
      <c r="AY211" s="240" t="s">
        <v>130</v>
      </c>
    </row>
    <row r="212" s="12" customFormat="1" ht="22.8" customHeight="1">
      <c r="A212" s="12"/>
      <c r="B212" s="199"/>
      <c r="C212" s="200"/>
      <c r="D212" s="201" t="s">
        <v>75</v>
      </c>
      <c r="E212" s="213" t="s">
        <v>219</v>
      </c>
      <c r="F212" s="213" t="s">
        <v>220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SUM(P213:P270)</f>
        <v>0</v>
      </c>
      <c r="Q212" s="207"/>
      <c r="R212" s="208">
        <f>SUM(R213:R270)</f>
        <v>0</v>
      </c>
      <c r="S212" s="207"/>
      <c r="T212" s="209">
        <f>SUM(T213:T270)</f>
        <v>7.1042870000000002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84</v>
      </c>
      <c r="AT212" s="211" t="s">
        <v>75</v>
      </c>
      <c r="AU212" s="211" t="s">
        <v>84</v>
      </c>
      <c r="AY212" s="210" t="s">
        <v>130</v>
      </c>
      <c r="BK212" s="212">
        <f>SUM(BK213:BK270)</f>
        <v>0</v>
      </c>
    </row>
    <row r="213" s="2" customFormat="1" ht="16.5" customHeight="1">
      <c r="A213" s="38"/>
      <c r="B213" s="39"/>
      <c r="C213" s="215" t="s">
        <v>221</v>
      </c>
      <c r="D213" s="215" t="s">
        <v>133</v>
      </c>
      <c r="E213" s="216" t="s">
        <v>222</v>
      </c>
      <c r="F213" s="217" t="s">
        <v>223</v>
      </c>
      <c r="G213" s="218" t="s">
        <v>145</v>
      </c>
      <c r="H213" s="219">
        <v>24.488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42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0.113</v>
      </c>
      <c r="T213" s="226">
        <f>S213*H213</f>
        <v>2.767144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137</v>
      </c>
      <c r="AT213" s="227" t="s">
        <v>133</v>
      </c>
      <c r="AU213" s="227" t="s">
        <v>138</v>
      </c>
      <c r="AY213" s="17" t="s">
        <v>130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138</v>
      </c>
      <c r="BK213" s="228">
        <f>ROUND(I213*H213,2)</f>
        <v>0</v>
      </c>
      <c r="BL213" s="17" t="s">
        <v>137</v>
      </c>
      <c r="BM213" s="227" t="s">
        <v>224</v>
      </c>
    </row>
    <row r="214" s="13" customFormat="1">
      <c r="A214" s="13"/>
      <c r="B214" s="229"/>
      <c r="C214" s="230"/>
      <c r="D214" s="231" t="s">
        <v>147</v>
      </c>
      <c r="E214" s="232" t="s">
        <v>1</v>
      </c>
      <c r="F214" s="233" t="s">
        <v>225</v>
      </c>
      <c r="G214" s="230"/>
      <c r="H214" s="234">
        <v>19.902999999999999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147</v>
      </c>
      <c r="AU214" s="240" t="s">
        <v>138</v>
      </c>
      <c r="AV214" s="13" t="s">
        <v>138</v>
      </c>
      <c r="AW214" s="13" t="s">
        <v>32</v>
      </c>
      <c r="AX214" s="13" t="s">
        <v>76</v>
      </c>
      <c r="AY214" s="240" t="s">
        <v>130</v>
      </c>
    </row>
    <row r="215" s="13" customFormat="1">
      <c r="A215" s="13"/>
      <c r="B215" s="229"/>
      <c r="C215" s="230"/>
      <c r="D215" s="231" t="s">
        <v>147</v>
      </c>
      <c r="E215" s="232" t="s">
        <v>1</v>
      </c>
      <c r="F215" s="233" t="s">
        <v>226</v>
      </c>
      <c r="G215" s="230"/>
      <c r="H215" s="234">
        <v>4.0259999999999998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147</v>
      </c>
      <c r="AU215" s="240" t="s">
        <v>138</v>
      </c>
      <c r="AV215" s="13" t="s">
        <v>138</v>
      </c>
      <c r="AW215" s="13" t="s">
        <v>32</v>
      </c>
      <c r="AX215" s="13" t="s">
        <v>76</v>
      </c>
      <c r="AY215" s="240" t="s">
        <v>130</v>
      </c>
    </row>
    <row r="216" s="13" customFormat="1">
      <c r="A216" s="13"/>
      <c r="B216" s="229"/>
      <c r="C216" s="230"/>
      <c r="D216" s="231" t="s">
        <v>147</v>
      </c>
      <c r="E216" s="232" t="s">
        <v>1</v>
      </c>
      <c r="F216" s="233" t="s">
        <v>227</v>
      </c>
      <c r="G216" s="230"/>
      <c r="H216" s="234">
        <v>1.98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147</v>
      </c>
      <c r="AU216" s="240" t="s">
        <v>138</v>
      </c>
      <c r="AV216" s="13" t="s">
        <v>138</v>
      </c>
      <c r="AW216" s="13" t="s">
        <v>32</v>
      </c>
      <c r="AX216" s="13" t="s">
        <v>76</v>
      </c>
      <c r="AY216" s="240" t="s">
        <v>130</v>
      </c>
    </row>
    <row r="217" s="13" customFormat="1">
      <c r="A217" s="13"/>
      <c r="B217" s="229"/>
      <c r="C217" s="230"/>
      <c r="D217" s="231" t="s">
        <v>147</v>
      </c>
      <c r="E217" s="232" t="s">
        <v>1</v>
      </c>
      <c r="F217" s="233" t="s">
        <v>228</v>
      </c>
      <c r="G217" s="230"/>
      <c r="H217" s="234">
        <v>1.534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147</v>
      </c>
      <c r="AU217" s="240" t="s">
        <v>138</v>
      </c>
      <c r="AV217" s="13" t="s">
        <v>138</v>
      </c>
      <c r="AW217" s="13" t="s">
        <v>32</v>
      </c>
      <c r="AX217" s="13" t="s">
        <v>76</v>
      </c>
      <c r="AY217" s="240" t="s">
        <v>130</v>
      </c>
    </row>
    <row r="218" s="14" customFormat="1">
      <c r="A218" s="14"/>
      <c r="B218" s="241"/>
      <c r="C218" s="242"/>
      <c r="D218" s="231" t="s">
        <v>147</v>
      </c>
      <c r="E218" s="243" t="s">
        <v>1</v>
      </c>
      <c r="F218" s="244" t="s">
        <v>150</v>
      </c>
      <c r="G218" s="242"/>
      <c r="H218" s="243" t="s">
        <v>1</v>
      </c>
      <c r="I218" s="245"/>
      <c r="J218" s="242"/>
      <c r="K218" s="242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147</v>
      </c>
      <c r="AU218" s="250" t="s">
        <v>138</v>
      </c>
      <c r="AV218" s="14" t="s">
        <v>84</v>
      </c>
      <c r="AW218" s="14" t="s">
        <v>32</v>
      </c>
      <c r="AX218" s="14" t="s">
        <v>76</v>
      </c>
      <c r="AY218" s="250" t="s">
        <v>130</v>
      </c>
    </row>
    <row r="219" s="13" customFormat="1">
      <c r="A219" s="13"/>
      <c r="B219" s="229"/>
      <c r="C219" s="230"/>
      <c r="D219" s="231" t="s">
        <v>147</v>
      </c>
      <c r="E219" s="232" t="s">
        <v>1</v>
      </c>
      <c r="F219" s="233" t="s">
        <v>229</v>
      </c>
      <c r="G219" s="230"/>
      <c r="H219" s="234">
        <v>-1.379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147</v>
      </c>
      <c r="AU219" s="240" t="s">
        <v>138</v>
      </c>
      <c r="AV219" s="13" t="s">
        <v>138</v>
      </c>
      <c r="AW219" s="13" t="s">
        <v>32</v>
      </c>
      <c r="AX219" s="13" t="s">
        <v>76</v>
      </c>
      <c r="AY219" s="240" t="s">
        <v>130</v>
      </c>
    </row>
    <row r="220" s="13" customFormat="1">
      <c r="A220" s="13"/>
      <c r="B220" s="229"/>
      <c r="C220" s="230"/>
      <c r="D220" s="231" t="s">
        <v>147</v>
      </c>
      <c r="E220" s="232" t="s">
        <v>1</v>
      </c>
      <c r="F220" s="233" t="s">
        <v>151</v>
      </c>
      <c r="G220" s="230"/>
      <c r="H220" s="234">
        <v>-1.5760000000000001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147</v>
      </c>
      <c r="AU220" s="240" t="s">
        <v>138</v>
      </c>
      <c r="AV220" s="13" t="s">
        <v>138</v>
      </c>
      <c r="AW220" s="13" t="s">
        <v>32</v>
      </c>
      <c r="AX220" s="13" t="s">
        <v>76</v>
      </c>
      <c r="AY220" s="240" t="s">
        <v>130</v>
      </c>
    </row>
    <row r="221" s="15" customFormat="1">
      <c r="A221" s="15"/>
      <c r="B221" s="251"/>
      <c r="C221" s="252"/>
      <c r="D221" s="231" t="s">
        <v>147</v>
      </c>
      <c r="E221" s="253" t="s">
        <v>1</v>
      </c>
      <c r="F221" s="254" t="s">
        <v>153</v>
      </c>
      <c r="G221" s="252"/>
      <c r="H221" s="255">
        <v>24.487999999999996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1" t="s">
        <v>147</v>
      </c>
      <c r="AU221" s="261" t="s">
        <v>138</v>
      </c>
      <c r="AV221" s="15" t="s">
        <v>137</v>
      </c>
      <c r="AW221" s="15" t="s">
        <v>32</v>
      </c>
      <c r="AX221" s="15" t="s">
        <v>84</v>
      </c>
      <c r="AY221" s="261" t="s">
        <v>130</v>
      </c>
    </row>
    <row r="222" s="2" customFormat="1" ht="21.75" customHeight="1">
      <c r="A222" s="38"/>
      <c r="B222" s="39"/>
      <c r="C222" s="215" t="s">
        <v>8</v>
      </c>
      <c r="D222" s="215" t="s">
        <v>133</v>
      </c>
      <c r="E222" s="216" t="s">
        <v>230</v>
      </c>
      <c r="F222" s="217" t="s">
        <v>231</v>
      </c>
      <c r="G222" s="218" t="s">
        <v>145</v>
      </c>
      <c r="H222" s="219">
        <v>2.9550000000000001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42</v>
      </c>
      <c r="O222" s="91"/>
      <c r="P222" s="225">
        <f>O222*H222</f>
        <v>0</v>
      </c>
      <c r="Q222" s="225">
        <v>0</v>
      </c>
      <c r="R222" s="225">
        <f>Q222*H222</f>
        <v>0</v>
      </c>
      <c r="S222" s="225">
        <v>0.075999999999999998</v>
      </c>
      <c r="T222" s="226">
        <f>S222*H222</f>
        <v>0.22458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137</v>
      </c>
      <c r="AT222" s="227" t="s">
        <v>133</v>
      </c>
      <c r="AU222" s="227" t="s">
        <v>138</v>
      </c>
      <c r="AY222" s="17" t="s">
        <v>130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138</v>
      </c>
      <c r="BK222" s="228">
        <f>ROUND(I222*H222,2)</f>
        <v>0</v>
      </c>
      <c r="BL222" s="17" t="s">
        <v>137</v>
      </c>
      <c r="BM222" s="227" t="s">
        <v>232</v>
      </c>
    </row>
    <row r="223" s="13" customFormat="1">
      <c r="A223" s="13"/>
      <c r="B223" s="229"/>
      <c r="C223" s="230"/>
      <c r="D223" s="231" t="s">
        <v>147</v>
      </c>
      <c r="E223" s="232" t="s">
        <v>1</v>
      </c>
      <c r="F223" s="233" t="s">
        <v>233</v>
      </c>
      <c r="G223" s="230"/>
      <c r="H223" s="234">
        <v>1.379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147</v>
      </c>
      <c r="AU223" s="240" t="s">
        <v>138</v>
      </c>
      <c r="AV223" s="13" t="s">
        <v>138</v>
      </c>
      <c r="AW223" s="13" t="s">
        <v>32</v>
      </c>
      <c r="AX223" s="13" t="s">
        <v>76</v>
      </c>
      <c r="AY223" s="240" t="s">
        <v>130</v>
      </c>
    </row>
    <row r="224" s="13" customFormat="1">
      <c r="A224" s="13"/>
      <c r="B224" s="229"/>
      <c r="C224" s="230"/>
      <c r="D224" s="231" t="s">
        <v>147</v>
      </c>
      <c r="E224" s="232" t="s">
        <v>1</v>
      </c>
      <c r="F224" s="233" t="s">
        <v>234</v>
      </c>
      <c r="G224" s="230"/>
      <c r="H224" s="234">
        <v>1.5760000000000001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147</v>
      </c>
      <c r="AU224" s="240" t="s">
        <v>138</v>
      </c>
      <c r="AV224" s="13" t="s">
        <v>138</v>
      </c>
      <c r="AW224" s="13" t="s">
        <v>32</v>
      </c>
      <c r="AX224" s="13" t="s">
        <v>76</v>
      </c>
      <c r="AY224" s="240" t="s">
        <v>130</v>
      </c>
    </row>
    <row r="225" s="15" customFormat="1">
      <c r="A225" s="15"/>
      <c r="B225" s="251"/>
      <c r="C225" s="252"/>
      <c r="D225" s="231" t="s">
        <v>147</v>
      </c>
      <c r="E225" s="253" t="s">
        <v>1</v>
      </c>
      <c r="F225" s="254" t="s">
        <v>153</v>
      </c>
      <c r="G225" s="252"/>
      <c r="H225" s="255">
        <v>2.9550000000000001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1" t="s">
        <v>147</v>
      </c>
      <c r="AU225" s="261" t="s">
        <v>138</v>
      </c>
      <c r="AV225" s="15" t="s">
        <v>137</v>
      </c>
      <c r="AW225" s="15" t="s">
        <v>32</v>
      </c>
      <c r="AX225" s="15" t="s">
        <v>84</v>
      </c>
      <c r="AY225" s="261" t="s">
        <v>130</v>
      </c>
    </row>
    <row r="226" s="2" customFormat="1" ht="24.15" customHeight="1">
      <c r="A226" s="38"/>
      <c r="B226" s="39"/>
      <c r="C226" s="215" t="s">
        <v>235</v>
      </c>
      <c r="D226" s="215" t="s">
        <v>133</v>
      </c>
      <c r="E226" s="216" t="s">
        <v>236</v>
      </c>
      <c r="F226" s="217" t="s">
        <v>237</v>
      </c>
      <c r="G226" s="218" t="s">
        <v>238</v>
      </c>
      <c r="H226" s="219">
        <v>0.53200000000000003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42</v>
      </c>
      <c r="O226" s="91"/>
      <c r="P226" s="225">
        <f>O226*H226</f>
        <v>0</v>
      </c>
      <c r="Q226" s="225">
        <v>0</v>
      </c>
      <c r="R226" s="225">
        <f>Q226*H226</f>
        <v>0</v>
      </c>
      <c r="S226" s="225">
        <v>2.2000000000000002</v>
      </c>
      <c r="T226" s="226">
        <f>S226*H226</f>
        <v>1.1704000000000001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137</v>
      </c>
      <c r="AT226" s="227" t="s">
        <v>133</v>
      </c>
      <c r="AU226" s="227" t="s">
        <v>138</v>
      </c>
      <c r="AY226" s="17" t="s">
        <v>130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138</v>
      </c>
      <c r="BK226" s="228">
        <f>ROUND(I226*H226,2)</f>
        <v>0</v>
      </c>
      <c r="BL226" s="17" t="s">
        <v>137</v>
      </c>
      <c r="BM226" s="227" t="s">
        <v>239</v>
      </c>
    </row>
    <row r="227" s="14" customFormat="1">
      <c r="A227" s="14"/>
      <c r="B227" s="241"/>
      <c r="C227" s="242"/>
      <c r="D227" s="231" t="s">
        <v>147</v>
      </c>
      <c r="E227" s="243" t="s">
        <v>1</v>
      </c>
      <c r="F227" s="244" t="s">
        <v>240</v>
      </c>
      <c r="G227" s="242"/>
      <c r="H227" s="243" t="s">
        <v>1</v>
      </c>
      <c r="I227" s="245"/>
      <c r="J227" s="242"/>
      <c r="K227" s="242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147</v>
      </c>
      <c r="AU227" s="250" t="s">
        <v>138</v>
      </c>
      <c r="AV227" s="14" t="s">
        <v>84</v>
      </c>
      <c r="AW227" s="14" t="s">
        <v>32</v>
      </c>
      <c r="AX227" s="14" t="s">
        <v>76</v>
      </c>
      <c r="AY227" s="250" t="s">
        <v>130</v>
      </c>
    </row>
    <row r="228" s="13" customFormat="1">
      <c r="A228" s="13"/>
      <c r="B228" s="229"/>
      <c r="C228" s="230"/>
      <c r="D228" s="231" t="s">
        <v>147</v>
      </c>
      <c r="E228" s="232" t="s">
        <v>1</v>
      </c>
      <c r="F228" s="233" t="s">
        <v>241</v>
      </c>
      <c r="G228" s="230"/>
      <c r="H228" s="234">
        <v>0.53200000000000003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147</v>
      </c>
      <c r="AU228" s="240" t="s">
        <v>138</v>
      </c>
      <c r="AV228" s="13" t="s">
        <v>138</v>
      </c>
      <c r="AW228" s="13" t="s">
        <v>32</v>
      </c>
      <c r="AX228" s="13" t="s">
        <v>84</v>
      </c>
      <c r="AY228" s="240" t="s">
        <v>130</v>
      </c>
    </row>
    <row r="229" s="2" customFormat="1" ht="33" customHeight="1">
      <c r="A229" s="38"/>
      <c r="B229" s="39"/>
      <c r="C229" s="215" t="s">
        <v>242</v>
      </c>
      <c r="D229" s="215" t="s">
        <v>133</v>
      </c>
      <c r="E229" s="216" t="s">
        <v>243</v>
      </c>
      <c r="F229" s="217" t="s">
        <v>244</v>
      </c>
      <c r="G229" s="218" t="s">
        <v>245</v>
      </c>
      <c r="H229" s="219">
        <v>1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42</v>
      </c>
      <c r="O229" s="91"/>
      <c r="P229" s="225">
        <f>O229*H229</f>
        <v>0</v>
      </c>
      <c r="Q229" s="225">
        <v>0</v>
      </c>
      <c r="R229" s="225">
        <f>Q229*H229</f>
        <v>0</v>
      </c>
      <c r="S229" s="225">
        <v>0.10000000000000001</v>
      </c>
      <c r="T229" s="226">
        <f>S229*H229</f>
        <v>0.10000000000000001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137</v>
      </c>
      <c r="AT229" s="227" t="s">
        <v>133</v>
      </c>
      <c r="AU229" s="227" t="s">
        <v>138</v>
      </c>
      <c r="AY229" s="17" t="s">
        <v>130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138</v>
      </c>
      <c r="BK229" s="228">
        <f>ROUND(I229*H229,2)</f>
        <v>0</v>
      </c>
      <c r="BL229" s="17" t="s">
        <v>137</v>
      </c>
      <c r="BM229" s="227" t="s">
        <v>246</v>
      </c>
    </row>
    <row r="230" s="2" customFormat="1" ht="37.8" customHeight="1">
      <c r="A230" s="38"/>
      <c r="B230" s="39"/>
      <c r="C230" s="215" t="s">
        <v>247</v>
      </c>
      <c r="D230" s="215" t="s">
        <v>133</v>
      </c>
      <c r="E230" s="216" t="s">
        <v>248</v>
      </c>
      <c r="F230" s="217" t="s">
        <v>249</v>
      </c>
      <c r="G230" s="218" t="s">
        <v>145</v>
      </c>
      <c r="H230" s="219">
        <v>54.773000000000003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42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0.02</v>
      </c>
      <c r="T230" s="226">
        <f>S230*H230</f>
        <v>1.0954600000000001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137</v>
      </c>
      <c r="AT230" s="227" t="s">
        <v>133</v>
      </c>
      <c r="AU230" s="227" t="s">
        <v>138</v>
      </c>
      <c r="AY230" s="17" t="s">
        <v>130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138</v>
      </c>
      <c r="BK230" s="228">
        <f>ROUND(I230*H230,2)</f>
        <v>0</v>
      </c>
      <c r="BL230" s="17" t="s">
        <v>137</v>
      </c>
      <c r="BM230" s="227" t="s">
        <v>250</v>
      </c>
    </row>
    <row r="231" s="13" customFormat="1">
      <c r="A231" s="13"/>
      <c r="B231" s="229"/>
      <c r="C231" s="230"/>
      <c r="D231" s="231" t="s">
        <v>147</v>
      </c>
      <c r="E231" s="232" t="s">
        <v>1</v>
      </c>
      <c r="F231" s="233" t="s">
        <v>194</v>
      </c>
      <c r="G231" s="230"/>
      <c r="H231" s="234">
        <v>13.663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147</v>
      </c>
      <c r="AU231" s="240" t="s">
        <v>138</v>
      </c>
      <c r="AV231" s="13" t="s">
        <v>138</v>
      </c>
      <c r="AW231" s="13" t="s">
        <v>32</v>
      </c>
      <c r="AX231" s="13" t="s">
        <v>76</v>
      </c>
      <c r="AY231" s="240" t="s">
        <v>130</v>
      </c>
    </row>
    <row r="232" s="13" customFormat="1">
      <c r="A232" s="13"/>
      <c r="B232" s="229"/>
      <c r="C232" s="230"/>
      <c r="D232" s="231" t="s">
        <v>147</v>
      </c>
      <c r="E232" s="232" t="s">
        <v>1</v>
      </c>
      <c r="F232" s="233" t="s">
        <v>195</v>
      </c>
      <c r="G232" s="230"/>
      <c r="H232" s="234">
        <v>5.8799999999999999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147</v>
      </c>
      <c r="AU232" s="240" t="s">
        <v>138</v>
      </c>
      <c r="AV232" s="13" t="s">
        <v>138</v>
      </c>
      <c r="AW232" s="13" t="s">
        <v>32</v>
      </c>
      <c r="AX232" s="13" t="s">
        <v>76</v>
      </c>
      <c r="AY232" s="240" t="s">
        <v>130</v>
      </c>
    </row>
    <row r="233" s="13" customFormat="1">
      <c r="A233" s="13"/>
      <c r="B233" s="229"/>
      <c r="C233" s="230"/>
      <c r="D233" s="231" t="s">
        <v>147</v>
      </c>
      <c r="E233" s="232" t="s">
        <v>1</v>
      </c>
      <c r="F233" s="233" t="s">
        <v>196</v>
      </c>
      <c r="G233" s="230"/>
      <c r="H233" s="234">
        <v>40.417000000000002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147</v>
      </c>
      <c r="AU233" s="240" t="s">
        <v>138</v>
      </c>
      <c r="AV233" s="13" t="s">
        <v>138</v>
      </c>
      <c r="AW233" s="13" t="s">
        <v>32</v>
      </c>
      <c r="AX233" s="13" t="s">
        <v>76</v>
      </c>
      <c r="AY233" s="240" t="s">
        <v>130</v>
      </c>
    </row>
    <row r="234" s="14" customFormat="1">
      <c r="A234" s="14"/>
      <c r="B234" s="241"/>
      <c r="C234" s="242"/>
      <c r="D234" s="231" t="s">
        <v>147</v>
      </c>
      <c r="E234" s="243" t="s">
        <v>1</v>
      </c>
      <c r="F234" s="244" t="s">
        <v>150</v>
      </c>
      <c r="G234" s="242"/>
      <c r="H234" s="243" t="s">
        <v>1</v>
      </c>
      <c r="I234" s="245"/>
      <c r="J234" s="242"/>
      <c r="K234" s="242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147</v>
      </c>
      <c r="AU234" s="250" t="s">
        <v>138</v>
      </c>
      <c r="AV234" s="14" t="s">
        <v>84</v>
      </c>
      <c r="AW234" s="14" t="s">
        <v>32</v>
      </c>
      <c r="AX234" s="14" t="s">
        <v>76</v>
      </c>
      <c r="AY234" s="250" t="s">
        <v>130</v>
      </c>
    </row>
    <row r="235" s="13" customFormat="1">
      <c r="A235" s="13"/>
      <c r="B235" s="229"/>
      <c r="C235" s="230"/>
      <c r="D235" s="231" t="s">
        <v>147</v>
      </c>
      <c r="E235" s="232" t="s">
        <v>1</v>
      </c>
      <c r="F235" s="233" t="s">
        <v>151</v>
      </c>
      <c r="G235" s="230"/>
      <c r="H235" s="234">
        <v>-1.5760000000000001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147</v>
      </c>
      <c r="AU235" s="240" t="s">
        <v>138</v>
      </c>
      <c r="AV235" s="13" t="s">
        <v>138</v>
      </c>
      <c r="AW235" s="13" t="s">
        <v>32</v>
      </c>
      <c r="AX235" s="13" t="s">
        <v>76</v>
      </c>
      <c r="AY235" s="240" t="s">
        <v>130</v>
      </c>
    </row>
    <row r="236" s="13" customFormat="1">
      <c r="A236" s="13"/>
      <c r="B236" s="229"/>
      <c r="C236" s="230"/>
      <c r="D236" s="231" t="s">
        <v>147</v>
      </c>
      <c r="E236" s="232" t="s">
        <v>1</v>
      </c>
      <c r="F236" s="233" t="s">
        <v>176</v>
      </c>
      <c r="G236" s="230"/>
      <c r="H236" s="234">
        <v>-2.1240000000000001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147</v>
      </c>
      <c r="AU236" s="240" t="s">
        <v>138</v>
      </c>
      <c r="AV236" s="13" t="s">
        <v>138</v>
      </c>
      <c r="AW236" s="13" t="s">
        <v>32</v>
      </c>
      <c r="AX236" s="13" t="s">
        <v>76</v>
      </c>
      <c r="AY236" s="240" t="s">
        <v>130</v>
      </c>
    </row>
    <row r="237" s="13" customFormat="1">
      <c r="A237" s="13"/>
      <c r="B237" s="229"/>
      <c r="C237" s="230"/>
      <c r="D237" s="231" t="s">
        <v>147</v>
      </c>
      <c r="E237" s="232" t="s">
        <v>1</v>
      </c>
      <c r="F237" s="233" t="s">
        <v>177</v>
      </c>
      <c r="G237" s="230"/>
      <c r="H237" s="234">
        <v>-1.9379999999999999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147</v>
      </c>
      <c r="AU237" s="240" t="s">
        <v>138</v>
      </c>
      <c r="AV237" s="13" t="s">
        <v>138</v>
      </c>
      <c r="AW237" s="13" t="s">
        <v>32</v>
      </c>
      <c r="AX237" s="13" t="s">
        <v>76</v>
      </c>
      <c r="AY237" s="240" t="s">
        <v>130</v>
      </c>
    </row>
    <row r="238" s="14" customFormat="1">
      <c r="A238" s="14"/>
      <c r="B238" s="241"/>
      <c r="C238" s="242"/>
      <c r="D238" s="231" t="s">
        <v>147</v>
      </c>
      <c r="E238" s="243" t="s">
        <v>1</v>
      </c>
      <c r="F238" s="244" t="s">
        <v>178</v>
      </c>
      <c r="G238" s="242"/>
      <c r="H238" s="243" t="s">
        <v>1</v>
      </c>
      <c r="I238" s="245"/>
      <c r="J238" s="242"/>
      <c r="K238" s="242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147</v>
      </c>
      <c r="AU238" s="250" t="s">
        <v>138</v>
      </c>
      <c r="AV238" s="14" t="s">
        <v>84</v>
      </c>
      <c r="AW238" s="14" t="s">
        <v>32</v>
      </c>
      <c r="AX238" s="14" t="s">
        <v>76</v>
      </c>
      <c r="AY238" s="250" t="s">
        <v>130</v>
      </c>
    </row>
    <row r="239" s="13" customFormat="1">
      <c r="A239" s="13"/>
      <c r="B239" s="229"/>
      <c r="C239" s="230"/>
      <c r="D239" s="231" t="s">
        <v>147</v>
      </c>
      <c r="E239" s="232" t="s">
        <v>1</v>
      </c>
      <c r="F239" s="233" t="s">
        <v>179</v>
      </c>
      <c r="G239" s="230"/>
      <c r="H239" s="234">
        <v>0.45100000000000001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147</v>
      </c>
      <c r="AU239" s="240" t="s">
        <v>138</v>
      </c>
      <c r="AV239" s="13" t="s">
        <v>138</v>
      </c>
      <c r="AW239" s="13" t="s">
        <v>32</v>
      </c>
      <c r="AX239" s="13" t="s">
        <v>76</v>
      </c>
      <c r="AY239" s="240" t="s">
        <v>130</v>
      </c>
    </row>
    <row r="240" s="15" customFormat="1">
      <c r="A240" s="15"/>
      <c r="B240" s="251"/>
      <c r="C240" s="252"/>
      <c r="D240" s="231" t="s">
        <v>147</v>
      </c>
      <c r="E240" s="253" t="s">
        <v>1</v>
      </c>
      <c r="F240" s="254" t="s">
        <v>153</v>
      </c>
      <c r="G240" s="252"/>
      <c r="H240" s="255">
        <v>54.772999999999996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1" t="s">
        <v>147</v>
      </c>
      <c r="AU240" s="261" t="s">
        <v>138</v>
      </c>
      <c r="AV240" s="15" t="s">
        <v>137</v>
      </c>
      <c r="AW240" s="15" t="s">
        <v>32</v>
      </c>
      <c r="AX240" s="15" t="s">
        <v>84</v>
      </c>
      <c r="AY240" s="261" t="s">
        <v>130</v>
      </c>
    </row>
    <row r="241" s="2" customFormat="1" ht="24.15" customHeight="1">
      <c r="A241" s="38"/>
      <c r="B241" s="39"/>
      <c r="C241" s="215" t="s">
        <v>251</v>
      </c>
      <c r="D241" s="215" t="s">
        <v>133</v>
      </c>
      <c r="E241" s="216" t="s">
        <v>252</v>
      </c>
      <c r="F241" s="217" t="s">
        <v>253</v>
      </c>
      <c r="G241" s="218" t="s">
        <v>145</v>
      </c>
      <c r="H241" s="219">
        <v>6.4349999999999996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42</v>
      </c>
      <c r="O241" s="91"/>
      <c r="P241" s="225">
        <f>O241*H241</f>
        <v>0</v>
      </c>
      <c r="Q241" s="225">
        <v>0</v>
      </c>
      <c r="R241" s="225">
        <f>Q241*H241</f>
        <v>0</v>
      </c>
      <c r="S241" s="225">
        <v>0.068000000000000005</v>
      </c>
      <c r="T241" s="226">
        <f>S241*H241</f>
        <v>0.43758000000000002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137</v>
      </c>
      <c r="AT241" s="227" t="s">
        <v>133</v>
      </c>
      <c r="AU241" s="227" t="s">
        <v>138</v>
      </c>
      <c r="AY241" s="17" t="s">
        <v>130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138</v>
      </c>
      <c r="BK241" s="228">
        <f>ROUND(I241*H241,2)</f>
        <v>0</v>
      </c>
      <c r="BL241" s="17" t="s">
        <v>137</v>
      </c>
      <c r="BM241" s="227" t="s">
        <v>254</v>
      </c>
    </row>
    <row r="242" s="13" customFormat="1">
      <c r="A242" s="13"/>
      <c r="B242" s="229"/>
      <c r="C242" s="230"/>
      <c r="D242" s="231" t="s">
        <v>147</v>
      </c>
      <c r="E242" s="232" t="s">
        <v>1</v>
      </c>
      <c r="F242" s="233" t="s">
        <v>255</v>
      </c>
      <c r="G242" s="230"/>
      <c r="H242" s="234">
        <v>6.0750000000000002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147</v>
      </c>
      <c r="AU242" s="240" t="s">
        <v>138</v>
      </c>
      <c r="AV242" s="13" t="s">
        <v>138</v>
      </c>
      <c r="AW242" s="13" t="s">
        <v>32</v>
      </c>
      <c r="AX242" s="13" t="s">
        <v>76</v>
      </c>
      <c r="AY242" s="240" t="s">
        <v>130</v>
      </c>
    </row>
    <row r="243" s="13" customFormat="1">
      <c r="A243" s="13"/>
      <c r="B243" s="229"/>
      <c r="C243" s="230"/>
      <c r="D243" s="231" t="s">
        <v>147</v>
      </c>
      <c r="E243" s="232" t="s">
        <v>1</v>
      </c>
      <c r="F243" s="233" t="s">
        <v>256</v>
      </c>
      <c r="G243" s="230"/>
      <c r="H243" s="234">
        <v>0.35999999999999999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147</v>
      </c>
      <c r="AU243" s="240" t="s">
        <v>138</v>
      </c>
      <c r="AV243" s="13" t="s">
        <v>138</v>
      </c>
      <c r="AW243" s="13" t="s">
        <v>32</v>
      </c>
      <c r="AX243" s="13" t="s">
        <v>76</v>
      </c>
      <c r="AY243" s="240" t="s">
        <v>130</v>
      </c>
    </row>
    <row r="244" s="15" customFormat="1">
      <c r="A244" s="15"/>
      <c r="B244" s="251"/>
      <c r="C244" s="252"/>
      <c r="D244" s="231" t="s">
        <v>147</v>
      </c>
      <c r="E244" s="253" t="s">
        <v>1</v>
      </c>
      <c r="F244" s="254" t="s">
        <v>153</v>
      </c>
      <c r="G244" s="252"/>
      <c r="H244" s="255">
        <v>6.4350000000000005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1" t="s">
        <v>147</v>
      </c>
      <c r="AU244" s="261" t="s">
        <v>138</v>
      </c>
      <c r="AV244" s="15" t="s">
        <v>137</v>
      </c>
      <c r="AW244" s="15" t="s">
        <v>32</v>
      </c>
      <c r="AX244" s="15" t="s">
        <v>84</v>
      </c>
      <c r="AY244" s="261" t="s">
        <v>130</v>
      </c>
    </row>
    <row r="245" s="2" customFormat="1" ht="16.5" customHeight="1">
      <c r="A245" s="38"/>
      <c r="B245" s="39"/>
      <c r="C245" s="215" t="s">
        <v>257</v>
      </c>
      <c r="D245" s="215" t="s">
        <v>133</v>
      </c>
      <c r="E245" s="216" t="s">
        <v>258</v>
      </c>
      <c r="F245" s="217" t="s">
        <v>259</v>
      </c>
      <c r="G245" s="218" t="s">
        <v>136</v>
      </c>
      <c r="H245" s="219">
        <v>3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42</v>
      </c>
      <c r="O245" s="91"/>
      <c r="P245" s="225">
        <f>O245*H245</f>
        <v>0</v>
      </c>
      <c r="Q245" s="225">
        <v>0</v>
      </c>
      <c r="R245" s="225">
        <f>Q245*H245</f>
        <v>0</v>
      </c>
      <c r="S245" s="225">
        <v>0.0030999999999999999</v>
      </c>
      <c r="T245" s="226">
        <f>S245*H245</f>
        <v>0.0092999999999999992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137</v>
      </c>
      <c r="AT245" s="227" t="s">
        <v>133</v>
      </c>
      <c r="AU245" s="227" t="s">
        <v>138</v>
      </c>
      <c r="AY245" s="17" t="s">
        <v>130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138</v>
      </c>
      <c r="BK245" s="228">
        <f>ROUND(I245*H245,2)</f>
        <v>0</v>
      </c>
      <c r="BL245" s="17" t="s">
        <v>137</v>
      </c>
      <c r="BM245" s="227" t="s">
        <v>260</v>
      </c>
    </row>
    <row r="246" s="2" customFormat="1" ht="16.5" customHeight="1">
      <c r="A246" s="38"/>
      <c r="B246" s="39"/>
      <c r="C246" s="215" t="s">
        <v>7</v>
      </c>
      <c r="D246" s="215" t="s">
        <v>133</v>
      </c>
      <c r="E246" s="216" t="s">
        <v>261</v>
      </c>
      <c r="F246" s="217" t="s">
        <v>262</v>
      </c>
      <c r="G246" s="218" t="s">
        <v>263</v>
      </c>
      <c r="H246" s="219">
        <v>1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42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0.01933</v>
      </c>
      <c r="T246" s="226">
        <f>S246*H246</f>
        <v>0.01933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137</v>
      </c>
      <c r="AT246" s="227" t="s">
        <v>133</v>
      </c>
      <c r="AU246" s="227" t="s">
        <v>138</v>
      </c>
      <c r="AY246" s="17" t="s">
        <v>130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138</v>
      </c>
      <c r="BK246" s="228">
        <f>ROUND(I246*H246,2)</f>
        <v>0</v>
      </c>
      <c r="BL246" s="17" t="s">
        <v>137</v>
      </c>
      <c r="BM246" s="227" t="s">
        <v>264</v>
      </c>
    </row>
    <row r="247" s="2" customFormat="1" ht="16.5" customHeight="1">
      <c r="A247" s="38"/>
      <c r="B247" s="39"/>
      <c r="C247" s="215" t="s">
        <v>265</v>
      </c>
      <c r="D247" s="215" t="s">
        <v>133</v>
      </c>
      <c r="E247" s="216" t="s">
        <v>266</v>
      </c>
      <c r="F247" s="217" t="s">
        <v>267</v>
      </c>
      <c r="G247" s="218" t="s">
        <v>263</v>
      </c>
      <c r="H247" s="219">
        <v>1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42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0.019460000000000002</v>
      </c>
      <c r="T247" s="226">
        <f>S247*H247</f>
        <v>0.019460000000000002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137</v>
      </c>
      <c r="AT247" s="227" t="s">
        <v>133</v>
      </c>
      <c r="AU247" s="227" t="s">
        <v>138</v>
      </c>
      <c r="AY247" s="17" t="s">
        <v>130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138</v>
      </c>
      <c r="BK247" s="228">
        <f>ROUND(I247*H247,2)</f>
        <v>0</v>
      </c>
      <c r="BL247" s="17" t="s">
        <v>137</v>
      </c>
      <c r="BM247" s="227" t="s">
        <v>268</v>
      </c>
    </row>
    <row r="248" s="2" customFormat="1" ht="16.5" customHeight="1">
      <c r="A248" s="38"/>
      <c r="B248" s="39"/>
      <c r="C248" s="215" t="s">
        <v>269</v>
      </c>
      <c r="D248" s="215" t="s">
        <v>133</v>
      </c>
      <c r="E248" s="216" t="s">
        <v>270</v>
      </c>
      <c r="F248" s="217" t="s">
        <v>271</v>
      </c>
      <c r="G248" s="218" t="s">
        <v>263</v>
      </c>
      <c r="H248" s="219">
        <v>1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42</v>
      </c>
      <c r="O248" s="91"/>
      <c r="P248" s="225">
        <f>O248*H248</f>
        <v>0</v>
      </c>
      <c r="Q248" s="225">
        <v>0</v>
      </c>
      <c r="R248" s="225">
        <f>Q248*H248</f>
        <v>0</v>
      </c>
      <c r="S248" s="225">
        <v>0.032899999999999999</v>
      </c>
      <c r="T248" s="226">
        <f>S248*H248</f>
        <v>0.032899999999999999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137</v>
      </c>
      <c r="AT248" s="227" t="s">
        <v>133</v>
      </c>
      <c r="AU248" s="227" t="s">
        <v>138</v>
      </c>
      <c r="AY248" s="17" t="s">
        <v>130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138</v>
      </c>
      <c r="BK248" s="228">
        <f>ROUND(I248*H248,2)</f>
        <v>0</v>
      </c>
      <c r="BL248" s="17" t="s">
        <v>137</v>
      </c>
      <c r="BM248" s="227" t="s">
        <v>272</v>
      </c>
    </row>
    <row r="249" s="2" customFormat="1" ht="24.15" customHeight="1">
      <c r="A249" s="38"/>
      <c r="B249" s="39"/>
      <c r="C249" s="215" t="s">
        <v>273</v>
      </c>
      <c r="D249" s="215" t="s">
        <v>133</v>
      </c>
      <c r="E249" s="216" t="s">
        <v>274</v>
      </c>
      <c r="F249" s="217" t="s">
        <v>275</v>
      </c>
      <c r="G249" s="218" t="s">
        <v>263</v>
      </c>
      <c r="H249" s="219">
        <v>1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42</v>
      </c>
      <c r="O249" s="91"/>
      <c r="P249" s="225">
        <f>O249*H249</f>
        <v>0</v>
      </c>
      <c r="Q249" s="225">
        <v>0</v>
      </c>
      <c r="R249" s="225">
        <f>Q249*H249</f>
        <v>0</v>
      </c>
      <c r="S249" s="225">
        <v>0.0091999999999999998</v>
      </c>
      <c r="T249" s="226">
        <f>S249*H249</f>
        <v>0.0091999999999999998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137</v>
      </c>
      <c r="AT249" s="227" t="s">
        <v>133</v>
      </c>
      <c r="AU249" s="227" t="s">
        <v>138</v>
      </c>
      <c r="AY249" s="17" t="s">
        <v>130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138</v>
      </c>
      <c r="BK249" s="228">
        <f>ROUND(I249*H249,2)</f>
        <v>0</v>
      </c>
      <c r="BL249" s="17" t="s">
        <v>137</v>
      </c>
      <c r="BM249" s="227" t="s">
        <v>276</v>
      </c>
    </row>
    <row r="250" s="2" customFormat="1" ht="16.5" customHeight="1">
      <c r="A250" s="38"/>
      <c r="B250" s="39"/>
      <c r="C250" s="215" t="s">
        <v>277</v>
      </c>
      <c r="D250" s="215" t="s">
        <v>133</v>
      </c>
      <c r="E250" s="216" t="s">
        <v>278</v>
      </c>
      <c r="F250" s="217" t="s">
        <v>279</v>
      </c>
      <c r="G250" s="218" t="s">
        <v>263</v>
      </c>
      <c r="H250" s="219">
        <v>1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42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0.00156</v>
      </c>
      <c r="T250" s="226">
        <f>S250*H250</f>
        <v>0.00156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137</v>
      </c>
      <c r="AT250" s="227" t="s">
        <v>133</v>
      </c>
      <c r="AU250" s="227" t="s">
        <v>138</v>
      </c>
      <c r="AY250" s="17" t="s">
        <v>130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138</v>
      </c>
      <c r="BK250" s="228">
        <f>ROUND(I250*H250,2)</f>
        <v>0</v>
      </c>
      <c r="BL250" s="17" t="s">
        <v>137</v>
      </c>
      <c r="BM250" s="227" t="s">
        <v>280</v>
      </c>
    </row>
    <row r="251" s="2" customFormat="1" ht="16.5" customHeight="1">
      <c r="A251" s="38"/>
      <c r="B251" s="39"/>
      <c r="C251" s="215" t="s">
        <v>281</v>
      </c>
      <c r="D251" s="215" t="s">
        <v>133</v>
      </c>
      <c r="E251" s="216" t="s">
        <v>282</v>
      </c>
      <c r="F251" s="217" t="s">
        <v>283</v>
      </c>
      <c r="G251" s="218" t="s">
        <v>263</v>
      </c>
      <c r="H251" s="219">
        <v>2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42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0.00085999999999999998</v>
      </c>
      <c r="T251" s="226">
        <f>S251*H251</f>
        <v>0.00172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137</v>
      </c>
      <c r="AT251" s="227" t="s">
        <v>133</v>
      </c>
      <c r="AU251" s="227" t="s">
        <v>138</v>
      </c>
      <c r="AY251" s="17" t="s">
        <v>130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138</v>
      </c>
      <c r="BK251" s="228">
        <f>ROUND(I251*H251,2)</f>
        <v>0</v>
      </c>
      <c r="BL251" s="17" t="s">
        <v>137</v>
      </c>
      <c r="BM251" s="227" t="s">
        <v>284</v>
      </c>
    </row>
    <row r="252" s="2" customFormat="1" ht="24.15" customHeight="1">
      <c r="A252" s="38"/>
      <c r="B252" s="39"/>
      <c r="C252" s="215" t="s">
        <v>285</v>
      </c>
      <c r="D252" s="215" t="s">
        <v>133</v>
      </c>
      <c r="E252" s="216" t="s">
        <v>286</v>
      </c>
      <c r="F252" s="217" t="s">
        <v>287</v>
      </c>
      <c r="G252" s="218" t="s">
        <v>145</v>
      </c>
      <c r="H252" s="219">
        <v>4.7999999999999998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42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0.017250000000000001</v>
      </c>
      <c r="T252" s="226">
        <f>S252*H252</f>
        <v>0.082799999999999999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137</v>
      </c>
      <c r="AT252" s="227" t="s">
        <v>133</v>
      </c>
      <c r="AU252" s="227" t="s">
        <v>138</v>
      </c>
      <c r="AY252" s="17" t="s">
        <v>130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138</v>
      </c>
      <c r="BK252" s="228">
        <f>ROUND(I252*H252,2)</f>
        <v>0</v>
      </c>
      <c r="BL252" s="17" t="s">
        <v>137</v>
      </c>
      <c r="BM252" s="227" t="s">
        <v>288</v>
      </c>
    </row>
    <row r="253" s="14" customFormat="1">
      <c r="A253" s="14"/>
      <c r="B253" s="241"/>
      <c r="C253" s="242"/>
      <c r="D253" s="231" t="s">
        <v>147</v>
      </c>
      <c r="E253" s="243" t="s">
        <v>1</v>
      </c>
      <c r="F253" s="244" t="s">
        <v>240</v>
      </c>
      <c r="G253" s="242"/>
      <c r="H253" s="243" t="s">
        <v>1</v>
      </c>
      <c r="I253" s="245"/>
      <c r="J253" s="242"/>
      <c r="K253" s="242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147</v>
      </c>
      <c r="AU253" s="250" t="s">
        <v>138</v>
      </c>
      <c r="AV253" s="14" t="s">
        <v>84</v>
      </c>
      <c r="AW253" s="14" t="s">
        <v>32</v>
      </c>
      <c r="AX253" s="14" t="s">
        <v>76</v>
      </c>
      <c r="AY253" s="250" t="s">
        <v>130</v>
      </c>
    </row>
    <row r="254" s="13" customFormat="1">
      <c r="A254" s="13"/>
      <c r="B254" s="229"/>
      <c r="C254" s="230"/>
      <c r="D254" s="231" t="s">
        <v>147</v>
      </c>
      <c r="E254" s="232" t="s">
        <v>1</v>
      </c>
      <c r="F254" s="233" t="s">
        <v>289</v>
      </c>
      <c r="G254" s="230"/>
      <c r="H254" s="234">
        <v>4.7999999999999998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147</v>
      </c>
      <c r="AU254" s="240" t="s">
        <v>138</v>
      </c>
      <c r="AV254" s="13" t="s">
        <v>138</v>
      </c>
      <c r="AW254" s="13" t="s">
        <v>32</v>
      </c>
      <c r="AX254" s="13" t="s">
        <v>84</v>
      </c>
      <c r="AY254" s="240" t="s">
        <v>130</v>
      </c>
    </row>
    <row r="255" s="2" customFormat="1" ht="24.15" customHeight="1">
      <c r="A255" s="38"/>
      <c r="B255" s="39"/>
      <c r="C255" s="215" t="s">
        <v>290</v>
      </c>
      <c r="D255" s="215" t="s">
        <v>133</v>
      </c>
      <c r="E255" s="216" t="s">
        <v>291</v>
      </c>
      <c r="F255" s="217" t="s">
        <v>292</v>
      </c>
      <c r="G255" s="218" t="s">
        <v>136</v>
      </c>
      <c r="H255" s="219">
        <v>1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42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0.13100000000000001</v>
      </c>
      <c r="T255" s="226">
        <f>S255*H255</f>
        <v>0.13100000000000001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137</v>
      </c>
      <c r="AT255" s="227" t="s">
        <v>133</v>
      </c>
      <c r="AU255" s="227" t="s">
        <v>138</v>
      </c>
      <c r="AY255" s="17" t="s">
        <v>130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138</v>
      </c>
      <c r="BK255" s="228">
        <f>ROUND(I255*H255,2)</f>
        <v>0</v>
      </c>
      <c r="BL255" s="17" t="s">
        <v>137</v>
      </c>
      <c r="BM255" s="227" t="s">
        <v>293</v>
      </c>
    </row>
    <row r="256" s="2" customFormat="1" ht="24.15" customHeight="1">
      <c r="A256" s="38"/>
      <c r="B256" s="39"/>
      <c r="C256" s="215" t="s">
        <v>294</v>
      </c>
      <c r="D256" s="215" t="s">
        <v>133</v>
      </c>
      <c r="E256" s="216" t="s">
        <v>295</v>
      </c>
      <c r="F256" s="217" t="s">
        <v>296</v>
      </c>
      <c r="G256" s="218" t="s">
        <v>136</v>
      </c>
      <c r="H256" s="219">
        <v>1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42</v>
      </c>
      <c r="O256" s="91"/>
      <c r="P256" s="225">
        <f>O256*H256</f>
        <v>0</v>
      </c>
      <c r="Q256" s="225">
        <v>0</v>
      </c>
      <c r="R256" s="225">
        <f>Q256*H256</f>
        <v>0</v>
      </c>
      <c r="S256" s="225">
        <v>0.088099999999999998</v>
      </c>
      <c r="T256" s="226">
        <f>S256*H256</f>
        <v>0.088099999999999998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137</v>
      </c>
      <c r="AT256" s="227" t="s">
        <v>133</v>
      </c>
      <c r="AU256" s="227" t="s">
        <v>138</v>
      </c>
      <c r="AY256" s="17" t="s">
        <v>130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138</v>
      </c>
      <c r="BK256" s="228">
        <f>ROUND(I256*H256,2)</f>
        <v>0</v>
      </c>
      <c r="BL256" s="17" t="s">
        <v>137</v>
      </c>
      <c r="BM256" s="227" t="s">
        <v>297</v>
      </c>
    </row>
    <row r="257" s="2" customFormat="1" ht="24.15" customHeight="1">
      <c r="A257" s="38"/>
      <c r="B257" s="39"/>
      <c r="C257" s="215" t="s">
        <v>298</v>
      </c>
      <c r="D257" s="215" t="s">
        <v>133</v>
      </c>
      <c r="E257" s="216" t="s">
        <v>299</v>
      </c>
      <c r="F257" s="217" t="s">
        <v>300</v>
      </c>
      <c r="G257" s="218" t="s">
        <v>136</v>
      </c>
      <c r="H257" s="219">
        <v>1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42</v>
      </c>
      <c r="O257" s="91"/>
      <c r="P257" s="225">
        <f>O257*H257</f>
        <v>0</v>
      </c>
      <c r="Q257" s="225">
        <v>0</v>
      </c>
      <c r="R257" s="225">
        <f>Q257*H257</f>
        <v>0</v>
      </c>
      <c r="S257" s="225">
        <v>0.1104</v>
      </c>
      <c r="T257" s="226">
        <f>S257*H257</f>
        <v>0.1104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137</v>
      </c>
      <c r="AT257" s="227" t="s">
        <v>133</v>
      </c>
      <c r="AU257" s="227" t="s">
        <v>138</v>
      </c>
      <c r="AY257" s="17" t="s">
        <v>130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138</v>
      </c>
      <c r="BK257" s="228">
        <f>ROUND(I257*H257,2)</f>
        <v>0</v>
      </c>
      <c r="BL257" s="17" t="s">
        <v>137</v>
      </c>
      <c r="BM257" s="227" t="s">
        <v>301</v>
      </c>
    </row>
    <row r="258" s="2" customFormat="1" ht="24.15" customHeight="1">
      <c r="A258" s="38"/>
      <c r="B258" s="39"/>
      <c r="C258" s="215" t="s">
        <v>302</v>
      </c>
      <c r="D258" s="215" t="s">
        <v>133</v>
      </c>
      <c r="E258" s="216" t="s">
        <v>303</v>
      </c>
      <c r="F258" s="217" t="s">
        <v>304</v>
      </c>
      <c r="G258" s="218" t="s">
        <v>145</v>
      </c>
      <c r="H258" s="219">
        <v>31.940000000000001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42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0.0030000000000000001</v>
      </c>
      <c r="T258" s="226">
        <f>S258*H258</f>
        <v>0.095820000000000002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137</v>
      </c>
      <c r="AT258" s="227" t="s">
        <v>133</v>
      </c>
      <c r="AU258" s="227" t="s">
        <v>138</v>
      </c>
      <c r="AY258" s="17" t="s">
        <v>130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138</v>
      </c>
      <c r="BK258" s="228">
        <f>ROUND(I258*H258,2)</f>
        <v>0</v>
      </c>
      <c r="BL258" s="17" t="s">
        <v>137</v>
      </c>
      <c r="BM258" s="227" t="s">
        <v>305</v>
      </c>
    </row>
    <row r="259" s="13" customFormat="1">
      <c r="A259" s="13"/>
      <c r="B259" s="229"/>
      <c r="C259" s="230"/>
      <c r="D259" s="231" t="s">
        <v>147</v>
      </c>
      <c r="E259" s="232" t="s">
        <v>1</v>
      </c>
      <c r="F259" s="233" t="s">
        <v>207</v>
      </c>
      <c r="G259" s="230"/>
      <c r="H259" s="234">
        <v>31.940000000000001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147</v>
      </c>
      <c r="AU259" s="240" t="s">
        <v>138</v>
      </c>
      <c r="AV259" s="13" t="s">
        <v>138</v>
      </c>
      <c r="AW259" s="13" t="s">
        <v>32</v>
      </c>
      <c r="AX259" s="13" t="s">
        <v>84</v>
      </c>
      <c r="AY259" s="240" t="s">
        <v>130</v>
      </c>
    </row>
    <row r="260" s="2" customFormat="1" ht="21.75" customHeight="1">
      <c r="A260" s="38"/>
      <c r="B260" s="39"/>
      <c r="C260" s="215" t="s">
        <v>306</v>
      </c>
      <c r="D260" s="215" t="s">
        <v>133</v>
      </c>
      <c r="E260" s="216" t="s">
        <v>307</v>
      </c>
      <c r="F260" s="217" t="s">
        <v>308</v>
      </c>
      <c r="G260" s="218" t="s">
        <v>162</v>
      </c>
      <c r="H260" s="219">
        <v>25.109999999999999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42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0.00029999999999999997</v>
      </c>
      <c r="T260" s="226">
        <f>S260*H260</f>
        <v>0.0075329999999999989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137</v>
      </c>
      <c r="AT260" s="227" t="s">
        <v>133</v>
      </c>
      <c r="AU260" s="227" t="s">
        <v>138</v>
      </c>
      <c r="AY260" s="17" t="s">
        <v>130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138</v>
      </c>
      <c r="BK260" s="228">
        <f>ROUND(I260*H260,2)</f>
        <v>0</v>
      </c>
      <c r="BL260" s="17" t="s">
        <v>137</v>
      </c>
      <c r="BM260" s="227" t="s">
        <v>309</v>
      </c>
    </row>
    <row r="261" s="13" customFormat="1">
      <c r="A261" s="13"/>
      <c r="B261" s="229"/>
      <c r="C261" s="230"/>
      <c r="D261" s="231" t="s">
        <v>147</v>
      </c>
      <c r="E261" s="232" t="s">
        <v>1</v>
      </c>
      <c r="F261" s="233" t="s">
        <v>310</v>
      </c>
      <c r="G261" s="230"/>
      <c r="H261" s="234">
        <v>25.109999999999999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147</v>
      </c>
      <c r="AU261" s="240" t="s">
        <v>138</v>
      </c>
      <c r="AV261" s="13" t="s">
        <v>138</v>
      </c>
      <c r="AW261" s="13" t="s">
        <v>32</v>
      </c>
      <c r="AX261" s="13" t="s">
        <v>84</v>
      </c>
      <c r="AY261" s="240" t="s">
        <v>130</v>
      </c>
    </row>
    <row r="262" s="2" customFormat="1" ht="16.5" customHeight="1">
      <c r="A262" s="38"/>
      <c r="B262" s="39"/>
      <c r="C262" s="215" t="s">
        <v>311</v>
      </c>
      <c r="D262" s="215" t="s">
        <v>133</v>
      </c>
      <c r="E262" s="216" t="s">
        <v>312</v>
      </c>
      <c r="F262" s="217" t="s">
        <v>313</v>
      </c>
      <c r="G262" s="218" t="s">
        <v>145</v>
      </c>
      <c r="H262" s="219">
        <v>31.940000000000001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42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137</v>
      </c>
      <c r="AT262" s="227" t="s">
        <v>133</v>
      </c>
      <c r="AU262" s="227" t="s">
        <v>138</v>
      </c>
      <c r="AY262" s="17" t="s">
        <v>130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138</v>
      </c>
      <c r="BK262" s="228">
        <f>ROUND(I262*H262,2)</f>
        <v>0</v>
      </c>
      <c r="BL262" s="17" t="s">
        <v>137</v>
      </c>
      <c r="BM262" s="227" t="s">
        <v>314</v>
      </c>
    </row>
    <row r="263" s="13" customFormat="1">
      <c r="A263" s="13"/>
      <c r="B263" s="229"/>
      <c r="C263" s="230"/>
      <c r="D263" s="231" t="s">
        <v>147</v>
      </c>
      <c r="E263" s="232" t="s">
        <v>1</v>
      </c>
      <c r="F263" s="233" t="s">
        <v>207</v>
      </c>
      <c r="G263" s="230"/>
      <c r="H263" s="234">
        <v>31.940000000000001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147</v>
      </c>
      <c r="AU263" s="240" t="s">
        <v>138</v>
      </c>
      <c r="AV263" s="13" t="s">
        <v>138</v>
      </c>
      <c r="AW263" s="13" t="s">
        <v>32</v>
      </c>
      <c r="AX263" s="13" t="s">
        <v>84</v>
      </c>
      <c r="AY263" s="240" t="s">
        <v>130</v>
      </c>
    </row>
    <row r="264" s="2" customFormat="1" ht="21.75" customHeight="1">
      <c r="A264" s="38"/>
      <c r="B264" s="39"/>
      <c r="C264" s="215" t="s">
        <v>315</v>
      </c>
      <c r="D264" s="215" t="s">
        <v>133</v>
      </c>
      <c r="E264" s="216" t="s">
        <v>316</v>
      </c>
      <c r="F264" s="217" t="s">
        <v>317</v>
      </c>
      <c r="G264" s="218" t="s">
        <v>318</v>
      </c>
      <c r="H264" s="219">
        <v>0.69999999999999996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42</v>
      </c>
      <c r="O264" s="91"/>
      <c r="P264" s="225">
        <f>O264*H264</f>
        <v>0</v>
      </c>
      <c r="Q264" s="225">
        <v>0</v>
      </c>
      <c r="R264" s="225">
        <f>Q264*H264</f>
        <v>0</v>
      </c>
      <c r="S264" s="225">
        <v>1</v>
      </c>
      <c r="T264" s="226">
        <f>S264*H264</f>
        <v>0.69999999999999996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137</v>
      </c>
      <c r="AT264" s="227" t="s">
        <v>133</v>
      </c>
      <c r="AU264" s="227" t="s">
        <v>138</v>
      </c>
      <c r="AY264" s="17" t="s">
        <v>130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138</v>
      </c>
      <c r="BK264" s="228">
        <f>ROUND(I264*H264,2)</f>
        <v>0</v>
      </c>
      <c r="BL264" s="17" t="s">
        <v>137</v>
      </c>
      <c r="BM264" s="227" t="s">
        <v>319</v>
      </c>
    </row>
    <row r="265" s="2" customFormat="1" ht="24.15" customHeight="1">
      <c r="A265" s="38"/>
      <c r="B265" s="39"/>
      <c r="C265" s="215" t="s">
        <v>320</v>
      </c>
      <c r="D265" s="215" t="s">
        <v>133</v>
      </c>
      <c r="E265" s="216" t="s">
        <v>321</v>
      </c>
      <c r="F265" s="217" t="s">
        <v>322</v>
      </c>
      <c r="G265" s="218" t="s">
        <v>318</v>
      </c>
      <c r="H265" s="219">
        <v>7.125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42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137</v>
      </c>
      <c r="AT265" s="227" t="s">
        <v>133</v>
      </c>
      <c r="AU265" s="227" t="s">
        <v>138</v>
      </c>
      <c r="AY265" s="17" t="s">
        <v>130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138</v>
      </c>
      <c r="BK265" s="228">
        <f>ROUND(I265*H265,2)</f>
        <v>0</v>
      </c>
      <c r="BL265" s="17" t="s">
        <v>137</v>
      </c>
      <c r="BM265" s="227" t="s">
        <v>323</v>
      </c>
    </row>
    <row r="266" s="2" customFormat="1" ht="24.15" customHeight="1">
      <c r="A266" s="38"/>
      <c r="B266" s="39"/>
      <c r="C266" s="215" t="s">
        <v>324</v>
      </c>
      <c r="D266" s="215" t="s">
        <v>133</v>
      </c>
      <c r="E266" s="216" t="s">
        <v>325</v>
      </c>
      <c r="F266" s="217" t="s">
        <v>326</v>
      </c>
      <c r="G266" s="218" t="s">
        <v>318</v>
      </c>
      <c r="H266" s="219">
        <v>7.125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42</v>
      </c>
      <c r="O266" s="91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137</v>
      </c>
      <c r="AT266" s="227" t="s">
        <v>133</v>
      </c>
      <c r="AU266" s="227" t="s">
        <v>138</v>
      </c>
      <c r="AY266" s="17" t="s">
        <v>130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138</v>
      </c>
      <c r="BK266" s="228">
        <f>ROUND(I266*H266,2)</f>
        <v>0</v>
      </c>
      <c r="BL266" s="17" t="s">
        <v>137</v>
      </c>
      <c r="BM266" s="227" t="s">
        <v>327</v>
      </c>
    </row>
    <row r="267" s="2" customFormat="1" ht="24.15" customHeight="1">
      <c r="A267" s="38"/>
      <c r="B267" s="39"/>
      <c r="C267" s="215" t="s">
        <v>328</v>
      </c>
      <c r="D267" s="215" t="s">
        <v>133</v>
      </c>
      <c r="E267" s="216" t="s">
        <v>329</v>
      </c>
      <c r="F267" s="217" t="s">
        <v>330</v>
      </c>
      <c r="G267" s="218" t="s">
        <v>318</v>
      </c>
      <c r="H267" s="219">
        <v>7.125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42</v>
      </c>
      <c r="O267" s="91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137</v>
      </c>
      <c r="AT267" s="227" t="s">
        <v>133</v>
      </c>
      <c r="AU267" s="227" t="s">
        <v>138</v>
      </c>
      <c r="AY267" s="17" t="s">
        <v>130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138</v>
      </c>
      <c r="BK267" s="228">
        <f>ROUND(I267*H267,2)</f>
        <v>0</v>
      </c>
      <c r="BL267" s="17" t="s">
        <v>137</v>
      </c>
      <c r="BM267" s="227" t="s">
        <v>331</v>
      </c>
    </row>
    <row r="268" s="2" customFormat="1" ht="33" customHeight="1">
      <c r="A268" s="38"/>
      <c r="B268" s="39"/>
      <c r="C268" s="215" t="s">
        <v>332</v>
      </c>
      <c r="D268" s="215" t="s">
        <v>133</v>
      </c>
      <c r="E268" s="216" t="s">
        <v>333</v>
      </c>
      <c r="F268" s="217" t="s">
        <v>334</v>
      </c>
      <c r="G268" s="218" t="s">
        <v>318</v>
      </c>
      <c r="H268" s="219">
        <v>7.0250000000000004</v>
      </c>
      <c r="I268" s="220"/>
      <c r="J268" s="221">
        <f>ROUND(I268*H268,2)</f>
        <v>0</v>
      </c>
      <c r="K268" s="222"/>
      <c r="L268" s="44"/>
      <c r="M268" s="223" t="s">
        <v>1</v>
      </c>
      <c r="N268" s="224" t="s">
        <v>42</v>
      </c>
      <c r="O268" s="91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137</v>
      </c>
      <c r="AT268" s="227" t="s">
        <v>133</v>
      </c>
      <c r="AU268" s="227" t="s">
        <v>138</v>
      </c>
      <c r="AY268" s="17" t="s">
        <v>130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138</v>
      </c>
      <c r="BK268" s="228">
        <f>ROUND(I268*H268,2)</f>
        <v>0</v>
      </c>
      <c r="BL268" s="17" t="s">
        <v>137</v>
      </c>
      <c r="BM268" s="227" t="s">
        <v>335</v>
      </c>
    </row>
    <row r="269" s="14" customFormat="1">
      <c r="A269" s="14"/>
      <c r="B269" s="241"/>
      <c r="C269" s="242"/>
      <c r="D269" s="231" t="s">
        <v>147</v>
      </c>
      <c r="E269" s="243" t="s">
        <v>1</v>
      </c>
      <c r="F269" s="244" t="s">
        <v>336</v>
      </c>
      <c r="G269" s="242"/>
      <c r="H269" s="243" t="s">
        <v>1</v>
      </c>
      <c r="I269" s="245"/>
      <c r="J269" s="242"/>
      <c r="K269" s="242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147</v>
      </c>
      <c r="AU269" s="250" t="s">
        <v>138</v>
      </c>
      <c r="AV269" s="14" t="s">
        <v>84</v>
      </c>
      <c r="AW269" s="14" t="s">
        <v>32</v>
      </c>
      <c r="AX269" s="14" t="s">
        <v>76</v>
      </c>
      <c r="AY269" s="250" t="s">
        <v>130</v>
      </c>
    </row>
    <row r="270" s="13" customFormat="1">
      <c r="A270" s="13"/>
      <c r="B270" s="229"/>
      <c r="C270" s="230"/>
      <c r="D270" s="231" t="s">
        <v>147</v>
      </c>
      <c r="E270" s="232" t="s">
        <v>1</v>
      </c>
      <c r="F270" s="233" t="s">
        <v>337</v>
      </c>
      <c r="G270" s="230"/>
      <c r="H270" s="234">
        <v>7.0250000000000004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147</v>
      </c>
      <c r="AU270" s="240" t="s">
        <v>138</v>
      </c>
      <c r="AV270" s="13" t="s">
        <v>138</v>
      </c>
      <c r="AW270" s="13" t="s">
        <v>32</v>
      </c>
      <c r="AX270" s="13" t="s">
        <v>84</v>
      </c>
      <c r="AY270" s="240" t="s">
        <v>130</v>
      </c>
    </row>
    <row r="271" s="12" customFormat="1" ht="22.8" customHeight="1">
      <c r="A271" s="12"/>
      <c r="B271" s="199"/>
      <c r="C271" s="200"/>
      <c r="D271" s="201" t="s">
        <v>75</v>
      </c>
      <c r="E271" s="213" t="s">
        <v>338</v>
      </c>
      <c r="F271" s="213" t="s">
        <v>339</v>
      </c>
      <c r="G271" s="200"/>
      <c r="H271" s="200"/>
      <c r="I271" s="203"/>
      <c r="J271" s="214">
        <f>BK271</f>
        <v>0</v>
      </c>
      <c r="K271" s="200"/>
      <c r="L271" s="205"/>
      <c r="M271" s="206"/>
      <c r="N271" s="207"/>
      <c r="O271" s="207"/>
      <c r="P271" s="208">
        <f>P272</f>
        <v>0</v>
      </c>
      <c r="Q271" s="207"/>
      <c r="R271" s="208">
        <f>R272</f>
        <v>0</v>
      </c>
      <c r="S271" s="207"/>
      <c r="T271" s="209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84</v>
      </c>
      <c r="AT271" s="211" t="s">
        <v>75</v>
      </c>
      <c r="AU271" s="211" t="s">
        <v>84</v>
      </c>
      <c r="AY271" s="210" t="s">
        <v>130</v>
      </c>
      <c r="BK271" s="212">
        <f>BK272</f>
        <v>0</v>
      </c>
    </row>
    <row r="272" s="2" customFormat="1" ht="16.5" customHeight="1">
      <c r="A272" s="38"/>
      <c r="B272" s="39"/>
      <c r="C272" s="215" t="s">
        <v>340</v>
      </c>
      <c r="D272" s="215" t="s">
        <v>133</v>
      </c>
      <c r="E272" s="216" t="s">
        <v>341</v>
      </c>
      <c r="F272" s="217" t="s">
        <v>342</v>
      </c>
      <c r="G272" s="218" t="s">
        <v>318</v>
      </c>
      <c r="H272" s="219">
        <v>6.7270000000000003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42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137</v>
      </c>
      <c r="AT272" s="227" t="s">
        <v>133</v>
      </c>
      <c r="AU272" s="227" t="s">
        <v>138</v>
      </c>
      <c r="AY272" s="17" t="s">
        <v>130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138</v>
      </c>
      <c r="BK272" s="228">
        <f>ROUND(I272*H272,2)</f>
        <v>0</v>
      </c>
      <c r="BL272" s="17" t="s">
        <v>137</v>
      </c>
      <c r="BM272" s="227" t="s">
        <v>343</v>
      </c>
    </row>
    <row r="273" s="12" customFormat="1" ht="25.92" customHeight="1">
      <c r="A273" s="12"/>
      <c r="B273" s="199"/>
      <c r="C273" s="200"/>
      <c r="D273" s="201" t="s">
        <v>75</v>
      </c>
      <c r="E273" s="202" t="s">
        <v>344</v>
      </c>
      <c r="F273" s="202" t="s">
        <v>345</v>
      </c>
      <c r="G273" s="200"/>
      <c r="H273" s="200"/>
      <c r="I273" s="203"/>
      <c r="J273" s="204">
        <f>BK273</f>
        <v>0</v>
      </c>
      <c r="K273" s="200"/>
      <c r="L273" s="205"/>
      <c r="M273" s="206"/>
      <c r="N273" s="207"/>
      <c r="O273" s="207"/>
      <c r="P273" s="208">
        <f>P274+P276+P290+P299+P308+P322+P344+P378+P380</f>
        <v>0</v>
      </c>
      <c r="Q273" s="207"/>
      <c r="R273" s="208">
        <f>R274+R276+R290+R299+R308+R322+R344+R378+R380</f>
        <v>1.6092593500000001</v>
      </c>
      <c r="S273" s="207"/>
      <c r="T273" s="209">
        <f>T274+T276+T290+T299+T308+T322+T344+T378+T380</f>
        <v>0.020238660000000002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138</v>
      </c>
      <c r="AT273" s="211" t="s">
        <v>75</v>
      </c>
      <c r="AU273" s="211" t="s">
        <v>76</v>
      </c>
      <c r="AY273" s="210" t="s">
        <v>130</v>
      </c>
      <c r="BK273" s="212">
        <f>BK274+BK276+BK290+BK299+BK308+BK322+BK344+BK378+BK380</f>
        <v>0</v>
      </c>
    </row>
    <row r="274" s="12" customFormat="1" ht="22.8" customHeight="1">
      <c r="A274" s="12"/>
      <c r="B274" s="199"/>
      <c r="C274" s="200"/>
      <c r="D274" s="201" t="s">
        <v>75</v>
      </c>
      <c r="E274" s="213" t="s">
        <v>346</v>
      </c>
      <c r="F274" s="213" t="s">
        <v>347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P275</f>
        <v>0</v>
      </c>
      <c r="Q274" s="207"/>
      <c r="R274" s="208">
        <f>R275</f>
        <v>0</v>
      </c>
      <c r="S274" s="207"/>
      <c r="T274" s="209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138</v>
      </c>
      <c r="AT274" s="211" t="s">
        <v>75</v>
      </c>
      <c r="AU274" s="211" t="s">
        <v>84</v>
      </c>
      <c r="AY274" s="210" t="s">
        <v>130</v>
      </c>
      <c r="BK274" s="212">
        <f>BK275</f>
        <v>0</v>
      </c>
    </row>
    <row r="275" s="2" customFormat="1" ht="16.5" customHeight="1">
      <c r="A275" s="38"/>
      <c r="B275" s="39"/>
      <c r="C275" s="215" t="s">
        <v>348</v>
      </c>
      <c r="D275" s="215" t="s">
        <v>133</v>
      </c>
      <c r="E275" s="216" t="s">
        <v>349</v>
      </c>
      <c r="F275" s="217" t="s">
        <v>350</v>
      </c>
      <c r="G275" s="218" t="s">
        <v>245</v>
      </c>
      <c r="H275" s="219">
        <v>1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42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235</v>
      </c>
      <c r="AT275" s="227" t="s">
        <v>133</v>
      </c>
      <c r="AU275" s="227" t="s">
        <v>138</v>
      </c>
      <c r="AY275" s="17" t="s">
        <v>130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138</v>
      </c>
      <c r="BK275" s="228">
        <f>ROUND(I275*H275,2)</f>
        <v>0</v>
      </c>
      <c r="BL275" s="17" t="s">
        <v>235</v>
      </c>
      <c r="BM275" s="227" t="s">
        <v>351</v>
      </c>
    </row>
    <row r="276" s="12" customFormat="1" ht="22.8" customHeight="1">
      <c r="A276" s="12"/>
      <c r="B276" s="199"/>
      <c r="C276" s="200"/>
      <c r="D276" s="201" t="s">
        <v>75</v>
      </c>
      <c r="E276" s="213" t="s">
        <v>352</v>
      </c>
      <c r="F276" s="213" t="s">
        <v>353</v>
      </c>
      <c r="G276" s="200"/>
      <c r="H276" s="200"/>
      <c r="I276" s="203"/>
      <c r="J276" s="214">
        <f>BK276</f>
        <v>0</v>
      </c>
      <c r="K276" s="200"/>
      <c r="L276" s="205"/>
      <c r="M276" s="206"/>
      <c r="N276" s="207"/>
      <c r="O276" s="207"/>
      <c r="P276" s="208">
        <f>SUM(P277:P289)</f>
        <v>0</v>
      </c>
      <c r="Q276" s="207"/>
      <c r="R276" s="208">
        <f>SUM(R277:R289)</f>
        <v>0.10823000000000001</v>
      </c>
      <c r="S276" s="207"/>
      <c r="T276" s="209">
        <f>SUM(T277:T289)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0" t="s">
        <v>138</v>
      </c>
      <c r="AT276" s="211" t="s">
        <v>75</v>
      </c>
      <c r="AU276" s="211" t="s">
        <v>84</v>
      </c>
      <c r="AY276" s="210" t="s">
        <v>130</v>
      </c>
      <c r="BK276" s="212">
        <f>SUM(BK277:BK289)</f>
        <v>0</v>
      </c>
    </row>
    <row r="277" s="2" customFormat="1" ht="24.15" customHeight="1">
      <c r="A277" s="38"/>
      <c r="B277" s="39"/>
      <c r="C277" s="215" t="s">
        <v>354</v>
      </c>
      <c r="D277" s="215" t="s">
        <v>133</v>
      </c>
      <c r="E277" s="216" t="s">
        <v>355</v>
      </c>
      <c r="F277" s="217" t="s">
        <v>356</v>
      </c>
      <c r="G277" s="218" t="s">
        <v>263</v>
      </c>
      <c r="H277" s="219">
        <v>1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42</v>
      </c>
      <c r="O277" s="91"/>
      <c r="P277" s="225">
        <f>O277*H277</f>
        <v>0</v>
      </c>
      <c r="Q277" s="225">
        <v>0.016920000000000001</v>
      </c>
      <c r="R277" s="225">
        <f>Q277*H277</f>
        <v>0.016920000000000001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235</v>
      </c>
      <c r="AT277" s="227" t="s">
        <v>133</v>
      </c>
      <c r="AU277" s="227" t="s">
        <v>138</v>
      </c>
      <c r="AY277" s="17" t="s">
        <v>130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138</v>
      </c>
      <c r="BK277" s="228">
        <f>ROUND(I277*H277,2)</f>
        <v>0</v>
      </c>
      <c r="BL277" s="17" t="s">
        <v>235</v>
      </c>
      <c r="BM277" s="227" t="s">
        <v>357</v>
      </c>
    </row>
    <row r="278" s="2" customFormat="1" ht="24.15" customHeight="1">
      <c r="A278" s="38"/>
      <c r="B278" s="39"/>
      <c r="C278" s="215" t="s">
        <v>358</v>
      </c>
      <c r="D278" s="215" t="s">
        <v>133</v>
      </c>
      <c r="E278" s="216" t="s">
        <v>359</v>
      </c>
      <c r="F278" s="217" t="s">
        <v>360</v>
      </c>
      <c r="G278" s="218" t="s">
        <v>263</v>
      </c>
      <c r="H278" s="219">
        <v>1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42</v>
      </c>
      <c r="O278" s="91"/>
      <c r="P278" s="225">
        <f>O278*H278</f>
        <v>0</v>
      </c>
      <c r="Q278" s="225">
        <v>0.02775</v>
      </c>
      <c r="R278" s="225">
        <f>Q278*H278</f>
        <v>0.02775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235</v>
      </c>
      <c r="AT278" s="227" t="s">
        <v>133</v>
      </c>
      <c r="AU278" s="227" t="s">
        <v>138</v>
      </c>
      <c r="AY278" s="17" t="s">
        <v>130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138</v>
      </c>
      <c r="BK278" s="228">
        <f>ROUND(I278*H278,2)</f>
        <v>0</v>
      </c>
      <c r="BL278" s="17" t="s">
        <v>235</v>
      </c>
      <c r="BM278" s="227" t="s">
        <v>361</v>
      </c>
    </row>
    <row r="279" s="2" customFormat="1" ht="24.15" customHeight="1">
      <c r="A279" s="38"/>
      <c r="B279" s="39"/>
      <c r="C279" s="215" t="s">
        <v>362</v>
      </c>
      <c r="D279" s="215" t="s">
        <v>133</v>
      </c>
      <c r="E279" s="216" t="s">
        <v>363</v>
      </c>
      <c r="F279" s="217" t="s">
        <v>364</v>
      </c>
      <c r="G279" s="218" t="s">
        <v>263</v>
      </c>
      <c r="H279" s="219">
        <v>1</v>
      </c>
      <c r="I279" s="220"/>
      <c r="J279" s="221">
        <f>ROUND(I279*H279,2)</f>
        <v>0</v>
      </c>
      <c r="K279" s="222"/>
      <c r="L279" s="44"/>
      <c r="M279" s="223" t="s">
        <v>1</v>
      </c>
      <c r="N279" s="224" t="s">
        <v>42</v>
      </c>
      <c r="O279" s="91"/>
      <c r="P279" s="225">
        <f>O279*H279</f>
        <v>0</v>
      </c>
      <c r="Q279" s="225">
        <v>0.034860000000000002</v>
      </c>
      <c r="R279" s="225">
        <f>Q279*H279</f>
        <v>0.034860000000000002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235</v>
      </c>
      <c r="AT279" s="227" t="s">
        <v>133</v>
      </c>
      <c r="AU279" s="227" t="s">
        <v>138</v>
      </c>
      <c r="AY279" s="17" t="s">
        <v>130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138</v>
      </c>
      <c r="BK279" s="228">
        <f>ROUND(I279*H279,2)</f>
        <v>0</v>
      </c>
      <c r="BL279" s="17" t="s">
        <v>235</v>
      </c>
      <c r="BM279" s="227" t="s">
        <v>365</v>
      </c>
    </row>
    <row r="280" s="2" customFormat="1" ht="33" customHeight="1">
      <c r="A280" s="38"/>
      <c r="B280" s="39"/>
      <c r="C280" s="215" t="s">
        <v>366</v>
      </c>
      <c r="D280" s="215" t="s">
        <v>133</v>
      </c>
      <c r="E280" s="216" t="s">
        <v>367</v>
      </c>
      <c r="F280" s="217" t="s">
        <v>368</v>
      </c>
      <c r="G280" s="218" t="s">
        <v>263</v>
      </c>
      <c r="H280" s="219">
        <v>1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42</v>
      </c>
      <c r="O280" s="91"/>
      <c r="P280" s="225">
        <f>O280*H280</f>
        <v>0</v>
      </c>
      <c r="Q280" s="225">
        <v>0.019369999999999998</v>
      </c>
      <c r="R280" s="225">
        <f>Q280*H280</f>
        <v>0.019369999999999998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235</v>
      </c>
      <c r="AT280" s="227" t="s">
        <v>133</v>
      </c>
      <c r="AU280" s="227" t="s">
        <v>138</v>
      </c>
      <c r="AY280" s="17" t="s">
        <v>130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138</v>
      </c>
      <c r="BK280" s="228">
        <f>ROUND(I280*H280,2)</f>
        <v>0</v>
      </c>
      <c r="BL280" s="17" t="s">
        <v>235</v>
      </c>
      <c r="BM280" s="227" t="s">
        <v>369</v>
      </c>
    </row>
    <row r="281" s="2" customFormat="1" ht="24.15" customHeight="1">
      <c r="A281" s="38"/>
      <c r="B281" s="39"/>
      <c r="C281" s="215" t="s">
        <v>370</v>
      </c>
      <c r="D281" s="215" t="s">
        <v>133</v>
      </c>
      <c r="E281" s="216" t="s">
        <v>371</v>
      </c>
      <c r="F281" s="217" t="s">
        <v>372</v>
      </c>
      <c r="G281" s="218" t="s">
        <v>263</v>
      </c>
      <c r="H281" s="219">
        <v>1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42</v>
      </c>
      <c r="O281" s="91"/>
      <c r="P281" s="225">
        <f>O281*H281</f>
        <v>0</v>
      </c>
      <c r="Q281" s="225">
        <v>0.0011000000000000001</v>
      </c>
      <c r="R281" s="225">
        <f>Q281*H281</f>
        <v>0.0011000000000000001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235</v>
      </c>
      <c r="AT281" s="227" t="s">
        <v>133</v>
      </c>
      <c r="AU281" s="227" t="s">
        <v>138</v>
      </c>
      <c r="AY281" s="17" t="s">
        <v>130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138</v>
      </c>
      <c r="BK281" s="228">
        <f>ROUND(I281*H281,2)</f>
        <v>0</v>
      </c>
      <c r="BL281" s="17" t="s">
        <v>235</v>
      </c>
      <c r="BM281" s="227" t="s">
        <v>373</v>
      </c>
    </row>
    <row r="282" s="2" customFormat="1" ht="24.15" customHeight="1">
      <c r="A282" s="38"/>
      <c r="B282" s="39"/>
      <c r="C282" s="215" t="s">
        <v>374</v>
      </c>
      <c r="D282" s="215" t="s">
        <v>133</v>
      </c>
      <c r="E282" s="216" t="s">
        <v>375</v>
      </c>
      <c r="F282" s="217" t="s">
        <v>376</v>
      </c>
      <c r="G282" s="218" t="s">
        <v>263</v>
      </c>
      <c r="H282" s="219">
        <v>1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42</v>
      </c>
      <c r="O282" s="91"/>
      <c r="P282" s="225">
        <f>O282*H282</f>
        <v>0</v>
      </c>
      <c r="Q282" s="225">
        <v>0.0018</v>
      </c>
      <c r="R282" s="225">
        <f>Q282*H282</f>
        <v>0.0018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235</v>
      </c>
      <c r="AT282" s="227" t="s">
        <v>133</v>
      </c>
      <c r="AU282" s="227" t="s">
        <v>138</v>
      </c>
      <c r="AY282" s="17" t="s">
        <v>130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138</v>
      </c>
      <c r="BK282" s="228">
        <f>ROUND(I282*H282,2)</f>
        <v>0</v>
      </c>
      <c r="BL282" s="17" t="s">
        <v>235</v>
      </c>
      <c r="BM282" s="227" t="s">
        <v>377</v>
      </c>
    </row>
    <row r="283" s="2" customFormat="1" ht="24.15" customHeight="1">
      <c r="A283" s="38"/>
      <c r="B283" s="39"/>
      <c r="C283" s="215" t="s">
        <v>378</v>
      </c>
      <c r="D283" s="215" t="s">
        <v>133</v>
      </c>
      <c r="E283" s="216" t="s">
        <v>379</v>
      </c>
      <c r="F283" s="217" t="s">
        <v>380</v>
      </c>
      <c r="G283" s="218" t="s">
        <v>263</v>
      </c>
      <c r="H283" s="219">
        <v>1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42</v>
      </c>
      <c r="O283" s="91"/>
      <c r="P283" s="225">
        <f>O283*H283</f>
        <v>0</v>
      </c>
      <c r="Q283" s="225">
        <v>0.0028400000000000001</v>
      </c>
      <c r="R283" s="225">
        <f>Q283*H283</f>
        <v>0.0028400000000000001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235</v>
      </c>
      <c r="AT283" s="227" t="s">
        <v>133</v>
      </c>
      <c r="AU283" s="227" t="s">
        <v>138</v>
      </c>
      <c r="AY283" s="17" t="s">
        <v>130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138</v>
      </c>
      <c r="BK283" s="228">
        <f>ROUND(I283*H283,2)</f>
        <v>0</v>
      </c>
      <c r="BL283" s="17" t="s">
        <v>235</v>
      </c>
      <c r="BM283" s="227" t="s">
        <v>381</v>
      </c>
    </row>
    <row r="284" s="2" customFormat="1" ht="24.15" customHeight="1">
      <c r="A284" s="38"/>
      <c r="B284" s="39"/>
      <c r="C284" s="215" t="s">
        <v>382</v>
      </c>
      <c r="D284" s="215" t="s">
        <v>133</v>
      </c>
      <c r="E284" s="216" t="s">
        <v>383</v>
      </c>
      <c r="F284" s="217" t="s">
        <v>384</v>
      </c>
      <c r="G284" s="218" t="s">
        <v>263</v>
      </c>
      <c r="H284" s="219">
        <v>1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42</v>
      </c>
      <c r="O284" s="91"/>
      <c r="P284" s="225">
        <f>O284*H284</f>
        <v>0</v>
      </c>
      <c r="Q284" s="225">
        <v>0.0018500000000000001</v>
      </c>
      <c r="R284" s="225">
        <f>Q284*H284</f>
        <v>0.0018500000000000001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235</v>
      </c>
      <c r="AT284" s="227" t="s">
        <v>133</v>
      </c>
      <c r="AU284" s="227" t="s">
        <v>138</v>
      </c>
      <c r="AY284" s="17" t="s">
        <v>130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138</v>
      </c>
      <c r="BK284" s="228">
        <f>ROUND(I284*H284,2)</f>
        <v>0</v>
      </c>
      <c r="BL284" s="17" t="s">
        <v>235</v>
      </c>
      <c r="BM284" s="227" t="s">
        <v>385</v>
      </c>
    </row>
    <row r="285" s="2" customFormat="1" ht="24.15" customHeight="1">
      <c r="A285" s="38"/>
      <c r="B285" s="39"/>
      <c r="C285" s="215" t="s">
        <v>386</v>
      </c>
      <c r="D285" s="215" t="s">
        <v>133</v>
      </c>
      <c r="E285" s="216" t="s">
        <v>387</v>
      </c>
      <c r="F285" s="217" t="s">
        <v>388</v>
      </c>
      <c r="G285" s="218" t="s">
        <v>136</v>
      </c>
      <c r="H285" s="219">
        <v>1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42</v>
      </c>
      <c r="O285" s="91"/>
      <c r="P285" s="225">
        <f>O285*H285</f>
        <v>0</v>
      </c>
      <c r="Q285" s="225">
        <v>0.00027</v>
      </c>
      <c r="R285" s="225">
        <f>Q285*H285</f>
        <v>0.00027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235</v>
      </c>
      <c r="AT285" s="227" t="s">
        <v>133</v>
      </c>
      <c r="AU285" s="227" t="s">
        <v>138</v>
      </c>
      <c r="AY285" s="17" t="s">
        <v>130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138</v>
      </c>
      <c r="BK285" s="228">
        <f>ROUND(I285*H285,2)</f>
        <v>0</v>
      </c>
      <c r="BL285" s="17" t="s">
        <v>235</v>
      </c>
      <c r="BM285" s="227" t="s">
        <v>389</v>
      </c>
    </row>
    <row r="286" s="2" customFormat="1" ht="33" customHeight="1">
      <c r="A286" s="38"/>
      <c r="B286" s="39"/>
      <c r="C286" s="215" t="s">
        <v>390</v>
      </c>
      <c r="D286" s="215" t="s">
        <v>133</v>
      </c>
      <c r="E286" s="216" t="s">
        <v>391</v>
      </c>
      <c r="F286" s="217" t="s">
        <v>392</v>
      </c>
      <c r="G286" s="218" t="s">
        <v>136</v>
      </c>
      <c r="H286" s="219">
        <v>1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42</v>
      </c>
      <c r="O286" s="91"/>
      <c r="P286" s="225">
        <f>O286*H286</f>
        <v>0</v>
      </c>
      <c r="Q286" s="225">
        <v>0.00046999999999999999</v>
      </c>
      <c r="R286" s="225">
        <f>Q286*H286</f>
        <v>0.00046999999999999999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235</v>
      </c>
      <c r="AT286" s="227" t="s">
        <v>133</v>
      </c>
      <c r="AU286" s="227" t="s">
        <v>138</v>
      </c>
      <c r="AY286" s="17" t="s">
        <v>130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138</v>
      </c>
      <c r="BK286" s="228">
        <f>ROUND(I286*H286,2)</f>
        <v>0</v>
      </c>
      <c r="BL286" s="17" t="s">
        <v>235</v>
      </c>
      <c r="BM286" s="227" t="s">
        <v>393</v>
      </c>
    </row>
    <row r="287" s="2" customFormat="1" ht="16.5" customHeight="1">
      <c r="A287" s="38"/>
      <c r="B287" s="39"/>
      <c r="C287" s="215" t="s">
        <v>394</v>
      </c>
      <c r="D287" s="215" t="s">
        <v>133</v>
      </c>
      <c r="E287" s="216" t="s">
        <v>395</v>
      </c>
      <c r="F287" s="217" t="s">
        <v>396</v>
      </c>
      <c r="G287" s="218" t="s">
        <v>136</v>
      </c>
      <c r="H287" s="219">
        <v>1</v>
      </c>
      <c r="I287" s="220"/>
      <c r="J287" s="221">
        <f>ROUND(I287*H287,2)</f>
        <v>0</v>
      </c>
      <c r="K287" s="222"/>
      <c r="L287" s="44"/>
      <c r="M287" s="223" t="s">
        <v>1</v>
      </c>
      <c r="N287" s="224" t="s">
        <v>42</v>
      </c>
      <c r="O287" s="91"/>
      <c r="P287" s="225">
        <f>O287*H287</f>
        <v>0</v>
      </c>
      <c r="Q287" s="225">
        <v>0.001</v>
      </c>
      <c r="R287" s="225">
        <f>Q287*H287</f>
        <v>0.001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235</v>
      </c>
      <c r="AT287" s="227" t="s">
        <v>133</v>
      </c>
      <c r="AU287" s="227" t="s">
        <v>138</v>
      </c>
      <c r="AY287" s="17" t="s">
        <v>130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138</v>
      </c>
      <c r="BK287" s="228">
        <f>ROUND(I287*H287,2)</f>
        <v>0</v>
      </c>
      <c r="BL287" s="17" t="s">
        <v>235</v>
      </c>
      <c r="BM287" s="227" t="s">
        <v>397</v>
      </c>
    </row>
    <row r="288" s="2" customFormat="1" ht="16.5" customHeight="1">
      <c r="A288" s="38"/>
      <c r="B288" s="39"/>
      <c r="C288" s="215" t="s">
        <v>398</v>
      </c>
      <c r="D288" s="215" t="s">
        <v>133</v>
      </c>
      <c r="E288" s="216" t="s">
        <v>399</v>
      </c>
      <c r="F288" s="217" t="s">
        <v>400</v>
      </c>
      <c r="G288" s="218" t="s">
        <v>245</v>
      </c>
      <c r="H288" s="219">
        <v>1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42</v>
      </c>
      <c r="O288" s="91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235</v>
      </c>
      <c r="AT288" s="227" t="s">
        <v>133</v>
      </c>
      <c r="AU288" s="227" t="s">
        <v>138</v>
      </c>
      <c r="AY288" s="17" t="s">
        <v>130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138</v>
      </c>
      <c r="BK288" s="228">
        <f>ROUND(I288*H288,2)</f>
        <v>0</v>
      </c>
      <c r="BL288" s="17" t="s">
        <v>235</v>
      </c>
      <c r="BM288" s="227" t="s">
        <v>401</v>
      </c>
    </row>
    <row r="289" s="2" customFormat="1" ht="24.15" customHeight="1">
      <c r="A289" s="38"/>
      <c r="B289" s="39"/>
      <c r="C289" s="215" t="s">
        <v>402</v>
      </c>
      <c r="D289" s="215" t="s">
        <v>133</v>
      </c>
      <c r="E289" s="216" t="s">
        <v>403</v>
      </c>
      <c r="F289" s="217" t="s">
        <v>404</v>
      </c>
      <c r="G289" s="218" t="s">
        <v>318</v>
      </c>
      <c r="H289" s="219">
        <v>0.108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42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235</v>
      </c>
      <c r="AT289" s="227" t="s">
        <v>133</v>
      </c>
      <c r="AU289" s="227" t="s">
        <v>138</v>
      </c>
      <c r="AY289" s="17" t="s">
        <v>130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138</v>
      </c>
      <c r="BK289" s="228">
        <f>ROUND(I289*H289,2)</f>
        <v>0</v>
      </c>
      <c r="BL289" s="17" t="s">
        <v>235</v>
      </c>
      <c r="BM289" s="227" t="s">
        <v>405</v>
      </c>
    </row>
    <row r="290" s="12" customFormat="1" ht="22.8" customHeight="1">
      <c r="A290" s="12"/>
      <c r="B290" s="199"/>
      <c r="C290" s="200"/>
      <c r="D290" s="201" t="s">
        <v>75</v>
      </c>
      <c r="E290" s="213" t="s">
        <v>406</v>
      </c>
      <c r="F290" s="213" t="s">
        <v>407</v>
      </c>
      <c r="G290" s="200"/>
      <c r="H290" s="200"/>
      <c r="I290" s="203"/>
      <c r="J290" s="214">
        <f>BK290</f>
        <v>0</v>
      </c>
      <c r="K290" s="200"/>
      <c r="L290" s="205"/>
      <c r="M290" s="206"/>
      <c r="N290" s="207"/>
      <c r="O290" s="207"/>
      <c r="P290" s="208">
        <f>SUM(P291:P298)</f>
        <v>0</v>
      </c>
      <c r="Q290" s="207"/>
      <c r="R290" s="208">
        <f>SUM(R291:R298)</f>
        <v>0.37373000000000001</v>
      </c>
      <c r="S290" s="207"/>
      <c r="T290" s="209">
        <f>SUM(T291:T298)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0" t="s">
        <v>138</v>
      </c>
      <c r="AT290" s="211" t="s">
        <v>75</v>
      </c>
      <c r="AU290" s="211" t="s">
        <v>84</v>
      </c>
      <c r="AY290" s="210" t="s">
        <v>130</v>
      </c>
      <c r="BK290" s="212">
        <f>SUM(BK291:BK298)</f>
        <v>0</v>
      </c>
    </row>
    <row r="291" s="2" customFormat="1" ht="24.15" customHeight="1">
      <c r="A291" s="38"/>
      <c r="B291" s="39"/>
      <c r="C291" s="215" t="s">
        <v>408</v>
      </c>
      <c r="D291" s="215" t="s">
        <v>133</v>
      </c>
      <c r="E291" s="216" t="s">
        <v>409</v>
      </c>
      <c r="F291" s="217" t="s">
        <v>410</v>
      </c>
      <c r="G291" s="218" t="s">
        <v>145</v>
      </c>
      <c r="H291" s="219">
        <v>25.800000000000001</v>
      </c>
      <c r="I291" s="220"/>
      <c r="J291" s="221">
        <f>ROUND(I291*H291,2)</f>
        <v>0</v>
      </c>
      <c r="K291" s="222"/>
      <c r="L291" s="44"/>
      <c r="M291" s="223" t="s">
        <v>1</v>
      </c>
      <c r="N291" s="224" t="s">
        <v>42</v>
      </c>
      <c r="O291" s="91"/>
      <c r="P291" s="225">
        <f>O291*H291</f>
        <v>0</v>
      </c>
      <c r="Q291" s="225">
        <v>0.01223</v>
      </c>
      <c r="R291" s="225">
        <f>Q291*H291</f>
        <v>0.31553399999999998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235</v>
      </c>
      <c r="AT291" s="227" t="s">
        <v>133</v>
      </c>
      <c r="AU291" s="227" t="s">
        <v>138</v>
      </c>
      <c r="AY291" s="17" t="s">
        <v>130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138</v>
      </c>
      <c r="BK291" s="228">
        <f>ROUND(I291*H291,2)</f>
        <v>0</v>
      </c>
      <c r="BL291" s="17" t="s">
        <v>235</v>
      </c>
      <c r="BM291" s="227" t="s">
        <v>411</v>
      </c>
    </row>
    <row r="292" s="14" customFormat="1">
      <c r="A292" s="14"/>
      <c r="B292" s="241"/>
      <c r="C292" s="242"/>
      <c r="D292" s="231" t="s">
        <v>147</v>
      </c>
      <c r="E292" s="243" t="s">
        <v>1</v>
      </c>
      <c r="F292" s="244" t="s">
        <v>412</v>
      </c>
      <c r="G292" s="242"/>
      <c r="H292" s="243" t="s">
        <v>1</v>
      </c>
      <c r="I292" s="245"/>
      <c r="J292" s="242"/>
      <c r="K292" s="242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147</v>
      </c>
      <c r="AU292" s="250" t="s">
        <v>138</v>
      </c>
      <c r="AV292" s="14" t="s">
        <v>84</v>
      </c>
      <c r="AW292" s="14" t="s">
        <v>32</v>
      </c>
      <c r="AX292" s="14" t="s">
        <v>76</v>
      </c>
      <c r="AY292" s="250" t="s">
        <v>130</v>
      </c>
    </row>
    <row r="293" s="13" customFormat="1">
      <c r="A293" s="13"/>
      <c r="B293" s="229"/>
      <c r="C293" s="230"/>
      <c r="D293" s="231" t="s">
        <v>147</v>
      </c>
      <c r="E293" s="232" t="s">
        <v>1</v>
      </c>
      <c r="F293" s="233" t="s">
        <v>413</v>
      </c>
      <c r="G293" s="230"/>
      <c r="H293" s="234">
        <v>25.800000000000001</v>
      </c>
      <c r="I293" s="235"/>
      <c r="J293" s="230"/>
      <c r="K293" s="230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147</v>
      </c>
      <c r="AU293" s="240" t="s">
        <v>138</v>
      </c>
      <c r="AV293" s="13" t="s">
        <v>138</v>
      </c>
      <c r="AW293" s="13" t="s">
        <v>32</v>
      </c>
      <c r="AX293" s="13" t="s">
        <v>84</v>
      </c>
      <c r="AY293" s="240" t="s">
        <v>130</v>
      </c>
    </row>
    <row r="294" s="2" customFormat="1" ht="24.15" customHeight="1">
      <c r="A294" s="38"/>
      <c r="B294" s="39"/>
      <c r="C294" s="215" t="s">
        <v>414</v>
      </c>
      <c r="D294" s="215" t="s">
        <v>133</v>
      </c>
      <c r="E294" s="216" t="s">
        <v>415</v>
      </c>
      <c r="F294" s="217" t="s">
        <v>416</v>
      </c>
      <c r="G294" s="218" t="s">
        <v>145</v>
      </c>
      <c r="H294" s="219">
        <v>4.4000000000000004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42</v>
      </c>
      <c r="O294" s="91"/>
      <c r="P294" s="225">
        <f>O294*H294</f>
        <v>0</v>
      </c>
      <c r="Q294" s="225">
        <v>0.012540000000000001</v>
      </c>
      <c r="R294" s="225">
        <f>Q294*H294</f>
        <v>0.05517600000000001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235</v>
      </c>
      <c r="AT294" s="227" t="s">
        <v>133</v>
      </c>
      <c r="AU294" s="227" t="s">
        <v>138</v>
      </c>
      <c r="AY294" s="17" t="s">
        <v>130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138</v>
      </c>
      <c r="BK294" s="228">
        <f>ROUND(I294*H294,2)</f>
        <v>0</v>
      </c>
      <c r="BL294" s="17" t="s">
        <v>235</v>
      </c>
      <c r="BM294" s="227" t="s">
        <v>417</v>
      </c>
    </row>
    <row r="295" s="13" customFormat="1">
      <c r="A295" s="13"/>
      <c r="B295" s="229"/>
      <c r="C295" s="230"/>
      <c r="D295" s="231" t="s">
        <v>147</v>
      </c>
      <c r="E295" s="232" t="s">
        <v>1</v>
      </c>
      <c r="F295" s="233" t="s">
        <v>418</v>
      </c>
      <c r="G295" s="230"/>
      <c r="H295" s="234">
        <v>4.4000000000000004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147</v>
      </c>
      <c r="AU295" s="240" t="s">
        <v>138</v>
      </c>
      <c r="AV295" s="13" t="s">
        <v>138</v>
      </c>
      <c r="AW295" s="13" t="s">
        <v>32</v>
      </c>
      <c r="AX295" s="13" t="s">
        <v>84</v>
      </c>
      <c r="AY295" s="240" t="s">
        <v>130</v>
      </c>
    </row>
    <row r="296" s="2" customFormat="1" ht="16.5" customHeight="1">
      <c r="A296" s="38"/>
      <c r="B296" s="39"/>
      <c r="C296" s="215" t="s">
        <v>419</v>
      </c>
      <c r="D296" s="215" t="s">
        <v>133</v>
      </c>
      <c r="E296" s="216" t="s">
        <v>420</v>
      </c>
      <c r="F296" s="217" t="s">
        <v>421</v>
      </c>
      <c r="G296" s="218" t="s">
        <v>145</v>
      </c>
      <c r="H296" s="219">
        <v>30.199999999999999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42</v>
      </c>
      <c r="O296" s="91"/>
      <c r="P296" s="225">
        <f>O296*H296</f>
        <v>0</v>
      </c>
      <c r="Q296" s="225">
        <v>0.00010000000000000001</v>
      </c>
      <c r="R296" s="225">
        <f>Q296*H296</f>
        <v>0.0030200000000000001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235</v>
      </c>
      <c r="AT296" s="227" t="s">
        <v>133</v>
      </c>
      <c r="AU296" s="227" t="s">
        <v>138</v>
      </c>
      <c r="AY296" s="17" t="s">
        <v>130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138</v>
      </c>
      <c r="BK296" s="228">
        <f>ROUND(I296*H296,2)</f>
        <v>0</v>
      </c>
      <c r="BL296" s="17" t="s">
        <v>235</v>
      </c>
      <c r="BM296" s="227" t="s">
        <v>422</v>
      </c>
    </row>
    <row r="297" s="13" customFormat="1">
      <c r="A297" s="13"/>
      <c r="B297" s="229"/>
      <c r="C297" s="230"/>
      <c r="D297" s="231" t="s">
        <v>147</v>
      </c>
      <c r="E297" s="232" t="s">
        <v>1</v>
      </c>
      <c r="F297" s="233" t="s">
        <v>423</v>
      </c>
      <c r="G297" s="230"/>
      <c r="H297" s="234">
        <v>30.199999999999999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147</v>
      </c>
      <c r="AU297" s="240" t="s">
        <v>138</v>
      </c>
      <c r="AV297" s="13" t="s">
        <v>138</v>
      </c>
      <c r="AW297" s="13" t="s">
        <v>32</v>
      </c>
      <c r="AX297" s="13" t="s">
        <v>84</v>
      </c>
      <c r="AY297" s="240" t="s">
        <v>130</v>
      </c>
    </row>
    <row r="298" s="2" customFormat="1" ht="24.15" customHeight="1">
      <c r="A298" s="38"/>
      <c r="B298" s="39"/>
      <c r="C298" s="215" t="s">
        <v>424</v>
      </c>
      <c r="D298" s="215" t="s">
        <v>133</v>
      </c>
      <c r="E298" s="216" t="s">
        <v>425</v>
      </c>
      <c r="F298" s="217" t="s">
        <v>426</v>
      </c>
      <c r="G298" s="218" t="s">
        <v>318</v>
      </c>
      <c r="H298" s="219">
        <v>0.374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42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235</v>
      </c>
      <c r="AT298" s="227" t="s">
        <v>133</v>
      </c>
      <c r="AU298" s="227" t="s">
        <v>138</v>
      </c>
      <c r="AY298" s="17" t="s">
        <v>130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138</v>
      </c>
      <c r="BK298" s="228">
        <f>ROUND(I298*H298,2)</f>
        <v>0</v>
      </c>
      <c r="BL298" s="17" t="s">
        <v>235</v>
      </c>
      <c r="BM298" s="227" t="s">
        <v>427</v>
      </c>
    </row>
    <row r="299" s="12" customFormat="1" ht="22.8" customHeight="1">
      <c r="A299" s="12"/>
      <c r="B299" s="199"/>
      <c r="C299" s="200"/>
      <c r="D299" s="201" t="s">
        <v>75</v>
      </c>
      <c r="E299" s="213" t="s">
        <v>428</v>
      </c>
      <c r="F299" s="213" t="s">
        <v>429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SUM(P300:P307)</f>
        <v>0</v>
      </c>
      <c r="Q299" s="207"/>
      <c r="R299" s="208">
        <f>SUM(R300:R307)</f>
        <v>0.16734000000000002</v>
      </c>
      <c r="S299" s="207"/>
      <c r="T299" s="209">
        <f>SUM(T300:T307)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138</v>
      </c>
      <c r="AT299" s="211" t="s">
        <v>75</v>
      </c>
      <c r="AU299" s="211" t="s">
        <v>84</v>
      </c>
      <c r="AY299" s="210" t="s">
        <v>130</v>
      </c>
      <c r="BK299" s="212">
        <f>SUM(BK300:BK307)</f>
        <v>0</v>
      </c>
    </row>
    <row r="300" s="2" customFormat="1" ht="24.15" customHeight="1">
      <c r="A300" s="38"/>
      <c r="B300" s="39"/>
      <c r="C300" s="215" t="s">
        <v>430</v>
      </c>
      <c r="D300" s="215" t="s">
        <v>133</v>
      </c>
      <c r="E300" s="216" t="s">
        <v>431</v>
      </c>
      <c r="F300" s="217" t="s">
        <v>432</v>
      </c>
      <c r="G300" s="218" t="s">
        <v>136</v>
      </c>
      <c r="H300" s="219">
        <v>2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42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235</v>
      </c>
      <c r="AT300" s="227" t="s">
        <v>133</v>
      </c>
      <c r="AU300" s="227" t="s">
        <v>138</v>
      </c>
      <c r="AY300" s="17" t="s">
        <v>130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138</v>
      </c>
      <c r="BK300" s="228">
        <f>ROUND(I300*H300,2)</f>
        <v>0</v>
      </c>
      <c r="BL300" s="17" t="s">
        <v>235</v>
      </c>
      <c r="BM300" s="227" t="s">
        <v>433</v>
      </c>
    </row>
    <row r="301" s="2" customFormat="1" ht="21.75" customHeight="1">
      <c r="A301" s="38"/>
      <c r="B301" s="39"/>
      <c r="C301" s="262" t="s">
        <v>434</v>
      </c>
      <c r="D301" s="262" t="s">
        <v>435</v>
      </c>
      <c r="E301" s="263" t="s">
        <v>436</v>
      </c>
      <c r="F301" s="264" t="s">
        <v>437</v>
      </c>
      <c r="G301" s="265" t="s">
        <v>136</v>
      </c>
      <c r="H301" s="266">
        <v>2</v>
      </c>
      <c r="I301" s="267"/>
      <c r="J301" s="268">
        <f>ROUND(I301*H301,2)</f>
        <v>0</v>
      </c>
      <c r="K301" s="269"/>
      <c r="L301" s="270"/>
      <c r="M301" s="271" t="s">
        <v>1</v>
      </c>
      <c r="N301" s="272" t="s">
        <v>42</v>
      </c>
      <c r="O301" s="91"/>
      <c r="P301" s="225">
        <f>O301*H301</f>
        <v>0</v>
      </c>
      <c r="Q301" s="225">
        <v>0.016</v>
      </c>
      <c r="R301" s="225">
        <f>Q301*H301</f>
        <v>0.032000000000000001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306</v>
      </c>
      <c r="AT301" s="227" t="s">
        <v>435</v>
      </c>
      <c r="AU301" s="227" t="s">
        <v>138</v>
      </c>
      <c r="AY301" s="17" t="s">
        <v>130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138</v>
      </c>
      <c r="BK301" s="228">
        <f>ROUND(I301*H301,2)</f>
        <v>0</v>
      </c>
      <c r="BL301" s="17" t="s">
        <v>235</v>
      </c>
      <c r="BM301" s="227" t="s">
        <v>438</v>
      </c>
    </row>
    <row r="302" s="2" customFormat="1" ht="21.75" customHeight="1">
      <c r="A302" s="38"/>
      <c r="B302" s="39"/>
      <c r="C302" s="215" t="s">
        <v>439</v>
      </c>
      <c r="D302" s="215" t="s">
        <v>133</v>
      </c>
      <c r="E302" s="216" t="s">
        <v>440</v>
      </c>
      <c r="F302" s="217" t="s">
        <v>441</v>
      </c>
      <c r="G302" s="218" t="s">
        <v>136</v>
      </c>
      <c r="H302" s="219">
        <v>2</v>
      </c>
      <c r="I302" s="220"/>
      <c r="J302" s="221">
        <f>ROUND(I302*H302,2)</f>
        <v>0</v>
      </c>
      <c r="K302" s="222"/>
      <c r="L302" s="44"/>
      <c r="M302" s="223" t="s">
        <v>1</v>
      </c>
      <c r="N302" s="224" t="s">
        <v>42</v>
      </c>
      <c r="O302" s="91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235</v>
      </c>
      <c r="AT302" s="227" t="s">
        <v>133</v>
      </c>
      <c r="AU302" s="227" t="s">
        <v>138</v>
      </c>
      <c r="AY302" s="17" t="s">
        <v>130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138</v>
      </c>
      <c r="BK302" s="228">
        <f>ROUND(I302*H302,2)</f>
        <v>0</v>
      </c>
      <c r="BL302" s="17" t="s">
        <v>235</v>
      </c>
      <c r="BM302" s="227" t="s">
        <v>442</v>
      </c>
    </row>
    <row r="303" s="2" customFormat="1" ht="24.15" customHeight="1">
      <c r="A303" s="38"/>
      <c r="B303" s="39"/>
      <c r="C303" s="262" t="s">
        <v>443</v>
      </c>
      <c r="D303" s="262" t="s">
        <v>435</v>
      </c>
      <c r="E303" s="263" t="s">
        <v>444</v>
      </c>
      <c r="F303" s="264" t="s">
        <v>445</v>
      </c>
      <c r="G303" s="265" t="s">
        <v>136</v>
      </c>
      <c r="H303" s="266">
        <v>2</v>
      </c>
      <c r="I303" s="267"/>
      <c r="J303" s="268">
        <f>ROUND(I303*H303,2)</f>
        <v>0</v>
      </c>
      <c r="K303" s="269"/>
      <c r="L303" s="270"/>
      <c r="M303" s="271" t="s">
        <v>1</v>
      </c>
      <c r="N303" s="272" t="s">
        <v>42</v>
      </c>
      <c r="O303" s="91"/>
      <c r="P303" s="225">
        <f>O303*H303</f>
        <v>0</v>
      </c>
      <c r="Q303" s="225">
        <v>0.0011999999999999999</v>
      </c>
      <c r="R303" s="225">
        <f>Q303*H303</f>
        <v>0.0023999999999999998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306</v>
      </c>
      <c r="AT303" s="227" t="s">
        <v>435</v>
      </c>
      <c r="AU303" s="227" t="s">
        <v>138</v>
      </c>
      <c r="AY303" s="17" t="s">
        <v>130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138</v>
      </c>
      <c r="BK303" s="228">
        <f>ROUND(I303*H303,2)</f>
        <v>0</v>
      </c>
      <c r="BL303" s="17" t="s">
        <v>235</v>
      </c>
      <c r="BM303" s="227" t="s">
        <v>446</v>
      </c>
    </row>
    <row r="304" s="2" customFormat="1" ht="24.15" customHeight="1">
      <c r="A304" s="38"/>
      <c r="B304" s="39"/>
      <c r="C304" s="215" t="s">
        <v>447</v>
      </c>
      <c r="D304" s="215" t="s">
        <v>133</v>
      </c>
      <c r="E304" s="216" t="s">
        <v>448</v>
      </c>
      <c r="F304" s="217" t="s">
        <v>449</v>
      </c>
      <c r="G304" s="218" t="s">
        <v>136</v>
      </c>
      <c r="H304" s="219">
        <v>2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42</v>
      </c>
      <c r="O304" s="91"/>
      <c r="P304" s="225">
        <f>O304*H304</f>
        <v>0</v>
      </c>
      <c r="Q304" s="225">
        <v>0.00046999999999999999</v>
      </c>
      <c r="R304" s="225">
        <f>Q304*H304</f>
        <v>0.00093999999999999997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235</v>
      </c>
      <c r="AT304" s="227" t="s">
        <v>133</v>
      </c>
      <c r="AU304" s="227" t="s">
        <v>138</v>
      </c>
      <c r="AY304" s="17" t="s">
        <v>130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138</v>
      </c>
      <c r="BK304" s="228">
        <f>ROUND(I304*H304,2)</f>
        <v>0</v>
      </c>
      <c r="BL304" s="17" t="s">
        <v>235</v>
      </c>
      <c r="BM304" s="227" t="s">
        <v>450</v>
      </c>
    </row>
    <row r="305" s="2" customFormat="1" ht="24.15" customHeight="1">
      <c r="A305" s="38"/>
      <c r="B305" s="39"/>
      <c r="C305" s="262" t="s">
        <v>451</v>
      </c>
      <c r="D305" s="262" t="s">
        <v>435</v>
      </c>
      <c r="E305" s="263" t="s">
        <v>452</v>
      </c>
      <c r="F305" s="264" t="s">
        <v>453</v>
      </c>
      <c r="G305" s="265" t="s">
        <v>136</v>
      </c>
      <c r="H305" s="266">
        <v>2</v>
      </c>
      <c r="I305" s="267"/>
      <c r="J305" s="268">
        <f>ROUND(I305*H305,2)</f>
        <v>0</v>
      </c>
      <c r="K305" s="269"/>
      <c r="L305" s="270"/>
      <c r="M305" s="271" t="s">
        <v>1</v>
      </c>
      <c r="N305" s="272" t="s">
        <v>42</v>
      </c>
      <c r="O305" s="91"/>
      <c r="P305" s="225">
        <f>O305*H305</f>
        <v>0</v>
      </c>
      <c r="Q305" s="225">
        <v>0.016</v>
      </c>
      <c r="R305" s="225">
        <f>Q305*H305</f>
        <v>0.032000000000000001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306</v>
      </c>
      <c r="AT305" s="227" t="s">
        <v>435</v>
      </c>
      <c r="AU305" s="227" t="s">
        <v>138</v>
      </c>
      <c r="AY305" s="17" t="s">
        <v>130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138</v>
      </c>
      <c r="BK305" s="228">
        <f>ROUND(I305*H305,2)</f>
        <v>0</v>
      </c>
      <c r="BL305" s="17" t="s">
        <v>235</v>
      </c>
      <c r="BM305" s="227" t="s">
        <v>454</v>
      </c>
    </row>
    <row r="306" s="2" customFormat="1" ht="24.15" customHeight="1">
      <c r="A306" s="38"/>
      <c r="B306" s="39"/>
      <c r="C306" s="215" t="s">
        <v>455</v>
      </c>
      <c r="D306" s="215" t="s">
        <v>133</v>
      </c>
      <c r="E306" s="216" t="s">
        <v>456</v>
      </c>
      <c r="F306" s="217" t="s">
        <v>457</v>
      </c>
      <c r="G306" s="218" t="s">
        <v>245</v>
      </c>
      <c r="H306" s="219">
        <v>1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42</v>
      </c>
      <c r="O306" s="91"/>
      <c r="P306" s="225">
        <f>O306*H306</f>
        <v>0</v>
      </c>
      <c r="Q306" s="225">
        <v>0.10000000000000001</v>
      </c>
      <c r="R306" s="225">
        <f>Q306*H306</f>
        <v>0.10000000000000001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235</v>
      </c>
      <c r="AT306" s="227" t="s">
        <v>133</v>
      </c>
      <c r="AU306" s="227" t="s">
        <v>138</v>
      </c>
      <c r="AY306" s="17" t="s">
        <v>130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138</v>
      </c>
      <c r="BK306" s="228">
        <f>ROUND(I306*H306,2)</f>
        <v>0</v>
      </c>
      <c r="BL306" s="17" t="s">
        <v>235</v>
      </c>
      <c r="BM306" s="227" t="s">
        <v>458</v>
      </c>
    </row>
    <row r="307" s="2" customFormat="1" ht="24.15" customHeight="1">
      <c r="A307" s="38"/>
      <c r="B307" s="39"/>
      <c r="C307" s="215" t="s">
        <v>459</v>
      </c>
      <c r="D307" s="215" t="s">
        <v>133</v>
      </c>
      <c r="E307" s="216" t="s">
        <v>460</v>
      </c>
      <c r="F307" s="217" t="s">
        <v>461</v>
      </c>
      <c r="G307" s="218" t="s">
        <v>318</v>
      </c>
      <c r="H307" s="219">
        <v>0.16700000000000001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42</v>
      </c>
      <c r="O307" s="91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235</v>
      </c>
      <c r="AT307" s="227" t="s">
        <v>133</v>
      </c>
      <c r="AU307" s="227" t="s">
        <v>138</v>
      </c>
      <c r="AY307" s="17" t="s">
        <v>130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138</v>
      </c>
      <c r="BK307" s="228">
        <f>ROUND(I307*H307,2)</f>
        <v>0</v>
      </c>
      <c r="BL307" s="17" t="s">
        <v>235</v>
      </c>
      <c r="BM307" s="227" t="s">
        <v>462</v>
      </c>
    </row>
    <row r="308" s="12" customFormat="1" ht="22.8" customHeight="1">
      <c r="A308" s="12"/>
      <c r="B308" s="199"/>
      <c r="C308" s="200"/>
      <c r="D308" s="201" t="s">
        <v>75</v>
      </c>
      <c r="E308" s="213" t="s">
        <v>463</v>
      </c>
      <c r="F308" s="213" t="s">
        <v>464</v>
      </c>
      <c r="G308" s="200"/>
      <c r="H308" s="200"/>
      <c r="I308" s="203"/>
      <c r="J308" s="214">
        <f>BK308</f>
        <v>0</v>
      </c>
      <c r="K308" s="200"/>
      <c r="L308" s="205"/>
      <c r="M308" s="206"/>
      <c r="N308" s="207"/>
      <c r="O308" s="207"/>
      <c r="P308" s="208">
        <f>SUM(P309:P321)</f>
        <v>0</v>
      </c>
      <c r="Q308" s="207"/>
      <c r="R308" s="208">
        <f>SUM(R309:R321)</f>
        <v>0.13950100000000001</v>
      </c>
      <c r="S308" s="207"/>
      <c r="T308" s="209">
        <f>SUM(T309:T321)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0" t="s">
        <v>138</v>
      </c>
      <c r="AT308" s="211" t="s">
        <v>75</v>
      </c>
      <c r="AU308" s="211" t="s">
        <v>84</v>
      </c>
      <c r="AY308" s="210" t="s">
        <v>130</v>
      </c>
      <c r="BK308" s="212">
        <f>SUM(BK309:BK321)</f>
        <v>0</v>
      </c>
    </row>
    <row r="309" s="2" customFormat="1" ht="16.5" customHeight="1">
      <c r="A309" s="38"/>
      <c r="B309" s="39"/>
      <c r="C309" s="215" t="s">
        <v>465</v>
      </c>
      <c r="D309" s="215" t="s">
        <v>133</v>
      </c>
      <c r="E309" s="216" t="s">
        <v>466</v>
      </c>
      <c r="F309" s="217" t="s">
        <v>467</v>
      </c>
      <c r="G309" s="218" t="s">
        <v>145</v>
      </c>
      <c r="H309" s="219">
        <v>4.4000000000000004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42</v>
      </c>
      <c r="O309" s="91"/>
      <c r="P309" s="225">
        <f>O309*H309</f>
        <v>0</v>
      </c>
      <c r="Q309" s="225">
        <v>0.00029999999999999997</v>
      </c>
      <c r="R309" s="225">
        <f>Q309*H309</f>
        <v>0.00132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235</v>
      </c>
      <c r="AT309" s="227" t="s">
        <v>133</v>
      </c>
      <c r="AU309" s="227" t="s">
        <v>138</v>
      </c>
      <c r="AY309" s="17" t="s">
        <v>130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138</v>
      </c>
      <c r="BK309" s="228">
        <f>ROUND(I309*H309,2)</f>
        <v>0</v>
      </c>
      <c r="BL309" s="17" t="s">
        <v>235</v>
      </c>
      <c r="BM309" s="227" t="s">
        <v>468</v>
      </c>
    </row>
    <row r="310" s="13" customFormat="1">
      <c r="A310" s="13"/>
      <c r="B310" s="229"/>
      <c r="C310" s="230"/>
      <c r="D310" s="231" t="s">
        <v>147</v>
      </c>
      <c r="E310" s="232" t="s">
        <v>1</v>
      </c>
      <c r="F310" s="233" t="s">
        <v>469</v>
      </c>
      <c r="G310" s="230"/>
      <c r="H310" s="234">
        <v>4.4000000000000004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147</v>
      </c>
      <c r="AU310" s="240" t="s">
        <v>138</v>
      </c>
      <c r="AV310" s="13" t="s">
        <v>138</v>
      </c>
      <c r="AW310" s="13" t="s">
        <v>32</v>
      </c>
      <c r="AX310" s="13" t="s">
        <v>84</v>
      </c>
      <c r="AY310" s="240" t="s">
        <v>130</v>
      </c>
    </row>
    <row r="311" s="2" customFormat="1" ht="21.75" customHeight="1">
      <c r="A311" s="38"/>
      <c r="B311" s="39"/>
      <c r="C311" s="215" t="s">
        <v>470</v>
      </c>
      <c r="D311" s="215" t="s">
        <v>133</v>
      </c>
      <c r="E311" s="216" t="s">
        <v>471</v>
      </c>
      <c r="F311" s="217" t="s">
        <v>472</v>
      </c>
      <c r="G311" s="218" t="s">
        <v>145</v>
      </c>
      <c r="H311" s="219">
        <v>4.4000000000000004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42</v>
      </c>
      <c r="O311" s="91"/>
      <c r="P311" s="225">
        <f>O311*H311</f>
        <v>0</v>
      </c>
      <c r="Q311" s="225">
        <v>0.0045500000000000002</v>
      </c>
      <c r="R311" s="225">
        <f>Q311*H311</f>
        <v>0.020020000000000003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235</v>
      </c>
      <c r="AT311" s="227" t="s">
        <v>133</v>
      </c>
      <c r="AU311" s="227" t="s">
        <v>138</v>
      </c>
      <c r="AY311" s="17" t="s">
        <v>130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138</v>
      </c>
      <c r="BK311" s="228">
        <f>ROUND(I311*H311,2)</f>
        <v>0</v>
      </c>
      <c r="BL311" s="17" t="s">
        <v>235</v>
      </c>
      <c r="BM311" s="227" t="s">
        <v>473</v>
      </c>
    </row>
    <row r="312" s="13" customFormat="1">
      <c r="A312" s="13"/>
      <c r="B312" s="229"/>
      <c r="C312" s="230"/>
      <c r="D312" s="231" t="s">
        <v>147</v>
      </c>
      <c r="E312" s="232" t="s">
        <v>1</v>
      </c>
      <c r="F312" s="233" t="s">
        <v>469</v>
      </c>
      <c r="G312" s="230"/>
      <c r="H312" s="234">
        <v>4.4000000000000004</v>
      </c>
      <c r="I312" s="235"/>
      <c r="J312" s="230"/>
      <c r="K312" s="230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147</v>
      </c>
      <c r="AU312" s="240" t="s">
        <v>138</v>
      </c>
      <c r="AV312" s="13" t="s">
        <v>138</v>
      </c>
      <c r="AW312" s="13" t="s">
        <v>32</v>
      </c>
      <c r="AX312" s="13" t="s">
        <v>84</v>
      </c>
      <c r="AY312" s="240" t="s">
        <v>130</v>
      </c>
    </row>
    <row r="313" s="2" customFormat="1" ht="24.15" customHeight="1">
      <c r="A313" s="38"/>
      <c r="B313" s="39"/>
      <c r="C313" s="215" t="s">
        <v>474</v>
      </c>
      <c r="D313" s="215" t="s">
        <v>133</v>
      </c>
      <c r="E313" s="216" t="s">
        <v>475</v>
      </c>
      <c r="F313" s="217" t="s">
        <v>476</v>
      </c>
      <c r="G313" s="218" t="s">
        <v>145</v>
      </c>
      <c r="H313" s="219">
        <v>4.4000000000000004</v>
      </c>
      <c r="I313" s="220"/>
      <c r="J313" s="221">
        <f>ROUND(I313*H313,2)</f>
        <v>0</v>
      </c>
      <c r="K313" s="222"/>
      <c r="L313" s="44"/>
      <c r="M313" s="223" t="s">
        <v>1</v>
      </c>
      <c r="N313" s="224" t="s">
        <v>42</v>
      </c>
      <c r="O313" s="91"/>
      <c r="P313" s="225">
        <f>O313*H313</f>
        <v>0</v>
      </c>
      <c r="Q313" s="225">
        <v>0.0054000000000000003</v>
      </c>
      <c r="R313" s="225">
        <f>Q313*H313</f>
        <v>0.023760000000000003</v>
      </c>
      <c r="S313" s="225">
        <v>0</v>
      </c>
      <c r="T313" s="22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235</v>
      </c>
      <c r="AT313" s="227" t="s">
        <v>133</v>
      </c>
      <c r="AU313" s="227" t="s">
        <v>138</v>
      </c>
      <c r="AY313" s="17" t="s">
        <v>130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138</v>
      </c>
      <c r="BK313" s="228">
        <f>ROUND(I313*H313,2)</f>
        <v>0</v>
      </c>
      <c r="BL313" s="17" t="s">
        <v>235</v>
      </c>
      <c r="BM313" s="227" t="s">
        <v>477</v>
      </c>
    </row>
    <row r="314" s="13" customFormat="1">
      <c r="A314" s="13"/>
      <c r="B314" s="229"/>
      <c r="C314" s="230"/>
      <c r="D314" s="231" t="s">
        <v>147</v>
      </c>
      <c r="E314" s="232" t="s">
        <v>1</v>
      </c>
      <c r="F314" s="233" t="s">
        <v>469</v>
      </c>
      <c r="G314" s="230"/>
      <c r="H314" s="234">
        <v>4.4000000000000004</v>
      </c>
      <c r="I314" s="235"/>
      <c r="J314" s="230"/>
      <c r="K314" s="230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147</v>
      </c>
      <c r="AU314" s="240" t="s">
        <v>138</v>
      </c>
      <c r="AV314" s="13" t="s">
        <v>138</v>
      </c>
      <c r="AW314" s="13" t="s">
        <v>32</v>
      </c>
      <c r="AX314" s="13" t="s">
        <v>84</v>
      </c>
      <c r="AY314" s="240" t="s">
        <v>130</v>
      </c>
    </row>
    <row r="315" s="2" customFormat="1" ht="24.15" customHeight="1">
      <c r="A315" s="38"/>
      <c r="B315" s="39"/>
      <c r="C315" s="262" t="s">
        <v>478</v>
      </c>
      <c r="D315" s="262" t="s">
        <v>435</v>
      </c>
      <c r="E315" s="263" t="s">
        <v>479</v>
      </c>
      <c r="F315" s="264" t="s">
        <v>480</v>
      </c>
      <c r="G315" s="265" t="s">
        <v>145</v>
      </c>
      <c r="H315" s="266">
        <v>4.8399999999999999</v>
      </c>
      <c r="I315" s="267"/>
      <c r="J315" s="268">
        <f>ROUND(I315*H315,2)</f>
        <v>0</v>
      </c>
      <c r="K315" s="269"/>
      <c r="L315" s="270"/>
      <c r="M315" s="271" t="s">
        <v>1</v>
      </c>
      <c r="N315" s="272" t="s">
        <v>42</v>
      </c>
      <c r="O315" s="91"/>
      <c r="P315" s="225">
        <f>O315*H315</f>
        <v>0</v>
      </c>
      <c r="Q315" s="225">
        <v>0.0177</v>
      </c>
      <c r="R315" s="225">
        <f>Q315*H315</f>
        <v>0.085667999999999994</v>
      </c>
      <c r="S315" s="225">
        <v>0</v>
      </c>
      <c r="T315" s="22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7" t="s">
        <v>306</v>
      </c>
      <c r="AT315" s="227" t="s">
        <v>435</v>
      </c>
      <c r="AU315" s="227" t="s">
        <v>138</v>
      </c>
      <c r="AY315" s="17" t="s">
        <v>130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138</v>
      </c>
      <c r="BK315" s="228">
        <f>ROUND(I315*H315,2)</f>
        <v>0</v>
      </c>
      <c r="BL315" s="17" t="s">
        <v>235</v>
      </c>
      <c r="BM315" s="227" t="s">
        <v>481</v>
      </c>
    </row>
    <row r="316" s="13" customFormat="1">
      <c r="A316" s="13"/>
      <c r="B316" s="229"/>
      <c r="C316" s="230"/>
      <c r="D316" s="231" t="s">
        <v>147</v>
      </c>
      <c r="E316" s="230"/>
      <c r="F316" s="233" t="s">
        <v>482</v>
      </c>
      <c r="G316" s="230"/>
      <c r="H316" s="234">
        <v>4.8399999999999999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147</v>
      </c>
      <c r="AU316" s="240" t="s">
        <v>138</v>
      </c>
      <c r="AV316" s="13" t="s">
        <v>138</v>
      </c>
      <c r="AW316" s="13" t="s">
        <v>4</v>
      </c>
      <c r="AX316" s="13" t="s">
        <v>84</v>
      </c>
      <c r="AY316" s="240" t="s">
        <v>130</v>
      </c>
    </row>
    <row r="317" s="2" customFormat="1" ht="24.15" customHeight="1">
      <c r="A317" s="38"/>
      <c r="B317" s="39"/>
      <c r="C317" s="215" t="s">
        <v>483</v>
      </c>
      <c r="D317" s="215" t="s">
        <v>133</v>
      </c>
      <c r="E317" s="216" t="s">
        <v>484</v>
      </c>
      <c r="F317" s="217" t="s">
        <v>485</v>
      </c>
      <c r="G317" s="218" t="s">
        <v>145</v>
      </c>
      <c r="H317" s="219">
        <v>4.4000000000000004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42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235</v>
      </c>
      <c r="AT317" s="227" t="s">
        <v>133</v>
      </c>
      <c r="AU317" s="227" t="s">
        <v>138</v>
      </c>
      <c r="AY317" s="17" t="s">
        <v>130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138</v>
      </c>
      <c r="BK317" s="228">
        <f>ROUND(I317*H317,2)</f>
        <v>0</v>
      </c>
      <c r="BL317" s="17" t="s">
        <v>235</v>
      </c>
      <c r="BM317" s="227" t="s">
        <v>486</v>
      </c>
    </row>
    <row r="318" s="2" customFormat="1" ht="24.15" customHeight="1">
      <c r="A318" s="38"/>
      <c r="B318" s="39"/>
      <c r="C318" s="215" t="s">
        <v>487</v>
      </c>
      <c r="D318" s="215" t="s">
        <v>133</v>
      </c>
      <c r="E318" s="216" t="s">
        <v>488</v>
      </c>
      <c r="F318" s="217" t="s">
        <v>489</v>
      </c>
      <c r="G318" s="218" t="s">
        <v>145</v>
      </c>
      <c r="H318" s="219">
        <v>5.8220000000000001</v>
      </c>
      <c r="I318" s="220"/>
      <c r="J318" s="221">
        <f>ROUND(I318*H318,2)</f>
        <v>0</v>
      </c>
      <c r="K318" s="222"/>
      <c r="L318" s="44"/>
      <c r="M318" s="223" t="s">
        <v>1</v>
      </c>
      <c r="N318" s="224" t="s">
        <v>42</v>
      </c>
      <c r="O318" s="91"/>
      <c r="P318" s="225">
        <f>O318*H318</f>
        <v>0</v>
      </c>
      <c r="Q318" s="225">
        <v>0.0015</v>
      </c>
      <c r="R318" s="225">
        <f>Q318*H318</f>
        <v>0.0087329999999999994</v>
      </c>
      <c r="S318" s="225">
        <v>0</v>
      </c>
      <c r="T318" s="22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7" t="s">
        <v>235</v>
      </c>
      <c r="AT318" s="227" t="s">
        <v>133</v>
      </c>
      <c r="AU318" s="227" t="s">
        <v>138</v>
      </c>
      <c r="AY318" s="17" t="s">
        <v>130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7" t="s">
        <v>138</v>
      </c>
      <c r="BK318" s="228">
        <f>ROUND(I318*H318,2)</f>
        <v>0</v>
      </c>
      <c r="BL318" s="17" t="s">
        <v>235</v>
      </c>
      <c r="BM318" s="227" t="s">
        <v>490</v>
      </c>
    </row>
    <row r="319" s="14" customFormat="1">
      <c r="A319" s="14"/>
      <c r="B319" s="241"/>
      <c r="C319" s="242"/>
      <c r="D319" s="231" t="s">
        <v>147</v>
      </c>
      <c r="E319" s="243" t="s">
        <v>1</v>
      </c>
      <c r="F319" s="244" t="s">
        <v>171</v>
      </c>
      <c r="G319" s="242"/>
      <c r="H319" s="243" t="s">
        <v>1</v>
      </c>
      <c r="I319" s="245"/>
      <c r="J319" s="242"/>
      <c r="K319" s="242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147</v>
      </c>
      <c r="AU319" s="250" t="s">
        <v>138</v>
      </c>
      <c r="AV319" s="14" t="s">
        <v>84</v>
      </c>
      <c r="AW319" s="14" t="s">
        <v>32</v>
      </c>
      <c r="AX319" s="14" t="s">
        <v>76</v>
      </c>
      <c r="AY319" s="250" t="s">
        <v>130</v>
      </c>
    </row>
    <row r="320" s="13" customFormat="1">
      <c r="A320" s="13"/>
      <c r="B320" s="229"/>
      <c r="C320" s="230"/>
      <c r="D320" s="231" t="s">
        <v>147</v>
      </c>
      <c r="E320" s="232" t="s">
        <v>1</v>
      </c>
      <c r="F320" s="233" t="s">
        <v>491</v>
      </c>
      <c r="G320" s="230"/>
      <c r="H320" s="234">
        <v>5.8220000000000001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147</v>
      </c>
      <c r="AU320" s="240" t="s">
        <v>138</v>
      </c>
      <c r="AV320" s="13" t="s">
        <v>138</v>
      </c>
      <c r="AW320" s="13" t="s">
        <v>32</v>
      </c>
      <c r="AX320" s="13" t="s">
        <v>84</v>
      </c>
      <c r="AY320" s="240" t="s">
        <v>130</v>
      </c>
    </row>
    <row r="321" s="2" customFormat="1" ht="24.15" customHeight="1">
      <c r="A321" s="38"/>
      <c r="B321" s="39"/>
      <c r="C321" s="215" t="s">
        <v>492</v>
      </c>
      <c r="D321" s="215" t="s">
        <v>133</v>
      </c>
      <c r="E321" s="216" t="s">
        <v>493</v>
      </c>
      <c r="F321" s="217" t="s">
        <v>494</v>
      </c>
      <c r="G321" s="218" t="s">
        <v>318</v>
      </c>
      <c r="H321" s="219">
        <v>0.14000000000000001</v>
      </c>
      <c r="I321" s="220"/>
      <c r="J321" s="221">
        <f>ROUND(I321*H321,2)</f>
        <v>0</v>
      </c>
      <c r="K321" s="222"/>
      <c r="L321" s="44"/>
      <c r="M321" s="223" t="s">
        <v>1</v>
      </c>
      <c r="N321" s="224" t="s">
        <v>42</v>
      </c>
      <c r="O321" s="91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7" t="s">
        <v>235</v>
      </c>
      <c r="AT321" s="227" t="s">
        <v>133</v>
      </c>
      <c r="AU321" s="227" t="s">
        <v>138</v>
      </c>
      <c r="AY321" s="17" t="s">
        <v>130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138</v>
      </c>
      <c r="BK321" s="228">
        <f>ROUND(I321*H321,2)</f>
        <v>0</v>
      </c>
      <c r="BL321" s="17" t="s">
        <v>235</v>
      </c>
      <c r="BM321" s="227" t="s">
        <v>495</v>
      </c>
    </row>
    <row r="322" s="12" customFormat="1" ht="22.8" customHeight="1">
      <c r="A322" s="12"/>
      <c r="B322" s="199"/>
      <c r="C322" s="200"/>
      <c r="D322" s="201" t="s">
        <v>75</v>
      </c>
      <c r="E322" s="213" t="s">
        <v>496</v>
      </c>
      <c r="F322" s="213" t="s">
        <v>497</v>
      </c>
      <c r="G322" s="200"/>
      <c r="H322" s="200"/>
      <c r="I322" s="203"/>
      <c r="J322" s="214">
        <f>BK322</f>
        <v>0</v>
      </c>
      <c r="K322" s="200"/>
      <c r="L322" s="205"/>
      <c r="M322" s="206"/>
      <c r="N322" s="207"/>
      <c r="O322" s="207"/>
      <c r="P322" s="208">
        <f>SUM(P323:P343)</f>
        <v>0</v>
      </c>
      <c r="Q322" s="207"/>
      <c r="R322" s="208">
        <f>SUM(R323:R343)</f>
        <v>0.21107756</v>
      </c>
      <c r="S322" s="207"/>
      <c r="T322" s="209">
        <f>SUM(T323:T343)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0" t="s">
        <v>138</v>
      </c>
      <c r="AT322" s="211" t="s">
        <v>75</v>
      </c>
      <c r="AU322" s="211" t="s">
        <v>84</v>
      </c>
      <c r="AY322" s="210" t="s">
        <v>130</v>
      </c>
      <c r="BK322" s="212">
        <f>SUM(BK323:BK343)</f>
        <v>0</v>
      </c>
    </row>
    <row r="323" s="2" customFormat="1" ht="24.15" customHeight="1">
      <c r="A323" s="38"/>
      <c r="B323" s="39"/>
      <c r="C323" s="215" t="s">
        <v>498</v>
      </c>
      <c r="D323" s="215" t="s">
        <v>133</v>
      </c>
      <c r="E323" s="216" t="s">
        <v>499</v>
      </c>
      <c r="F323" s="217" t="s">
        <v>500</v>
      </c>
      <c r="G323" s="218" t="s">
        <v>145</v>
      </c>
      <c r="H323" s="219">
        <v>25.800000000000001</v>
      </c>
      <c r="I323" s="220"/>
      <c r="J323" s="221">
        <f>ROUND(I323*H323,2)</f>
        <v>0</v>
      </c>
      <c r="K323" s="222"/>
      <c r="L323" s="44"/>
      <c r="M323" s="223" t="s">
        <v>1</v>
      </c>
      <c r="N323" s="224" t="s">
        <v>42</v>
      </c>
      <c r="O323" s="91"/>
      <c r="P323" s="225">
        <f>O323*H323</f>
        <v>0</v>
      </c>
      <c r="Q323" s="225">
        <v>0.0045500000000000002</v>
      </c>
      <c r="R323" s="225">
        <f>Q323*H323</f>
        <v>0.11739000000000001</v>
      </c>
      <c r="S323" s="225">
        <v>0</v>
      </c>
      <c r="T323" s="22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7" t="s">
        <v>235</v>
      </c>
      <c r="AT323" s="227" t="s">
        <v>133</v>
      </c>
      <c r="AU323" s="227" t="s">
        <v>138</v>
      </c>
      <c r="AY323" s="17" t="s">
        <v>130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7" t="s">
        <v>138</v>
      </c>
      <c r="BK323" s="228">
        <f>ROUND(I323*H323,2)</f>
        <v>0</v>
      </c>
      <c r="BL323" s="17" t="s">
        <v>235</v>
      </c>
      <c r="BM323" s="227" t="s">
        <v>501</v>
      </c>
    </row>
    <row r="324" s="14" customFormat="1">
      <c r="A324" s="14"/>
      <c r="B324" s="241"/>
      <c r="C324" s="242"/>
      <c r="D324" s="231" t="s">
        <v>147</v>
      </c>
      <c r="E324" s="243" t="s">
        <v>1</v>
      </c>
      <c r="F324" s="244" t="s">
        <v>412</v>
      </c>
      <c r="G324" s="242"/>
      <c r="H324" s="243" t="s">
        <v>1</v>
      </c>
      <c r="I324" s="245"/>
      <c r="J324" s="242"/>
      <c r="K324" s="242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147</v>
      </c>
      <c r="AU324" s="250" t="s">
        <v>138</v>
      </c>
      <c r="AV324" s="14" t="s">
        <v>84</v>
      </c>
      <c r="AW324" s="14" t="s">
        <v>32</v>
      </c>
      <c r="AX324" s="14" t="s">
        <v>76</v>
      </c>
      <c r="AY324" s="250" t="s">
        <v>130</v>
      </c>
    </row>
    <row r="325" s="13" customFormat="1">
      <c r="A325" s="13"/>
      <c r="B325" s="229"/>
      <c r="C325" s="230"/>
      <c r="D325" s="231" t="s">
        <v>147</v>
      </c>
      <c r="E325" s="232" t="s">
        <v>1</v>
      </c>
      <c r="F325" s="233" t="s">
        <v>413</v>
      </c>
      <c r="G325" s="230"/>
      <c r="H325" s="234">
        <v>25.800000000000001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147</v>
      </c>
      <c r="AU325" s="240" t="s">
        <v>138</v>
      </c>
      <c r="AV325" s="13" t="s">
        <v>138</v>
      </c>
      <c r="AW325" s="13" t="s">
        <v>32</v>
      </c>
      <c r="AX325" s="13" t="s">
        <v>84</v>
      </c>
      <c r="AY325" s="240" t="s">
        <v>130</v>
      </c>
    </row>
    <row r="326" s="2" customFormat="1" ht="16.5" customHeight="1">
      <c r="A326" s="38"/>
      <c r="B326" s="39"/>
      <c r="C326" s="215" t="s">
        <v>502</v>
      </c>
      <c r="D326" s="215" t="s">
        <v>133</v>
      </c>
      <c r="E326" s="216" t="s">
        <v>503</v>
      </c>
      <c r="F326" s="217" t="s">
        <v>504</v>
      </c>
      <c r="G326" s="218" t="s">
        <v>145</v>
      </c>
      <c r="H326" s="219">
        <v>25.800000000000001</v>
      </c>
      <c r="I326" s="220"/>
      <c r="J326" s="221">
        <f>ROUND(I326*H326,2)</f>
        <v>0</v>
      </c>
      <c r="K326" s="222"/>
      <c r="L326" s="44"/>
      <c r="M326" s="223" t="s">
        <v>1</v>
      </c>
      <c r="N326" s="224" t="s">
        <v>42</v>
      </c>
      <c r="O326" s="91"/>
      <c r="P326" s="225">
        <f>O326*H326</f>
        <v>0</v>
      </c>
      <c r="Q326" s="225">
        <v>0.00029999999999999997</v>
      </c>
      <c r="R326" s="225">
        <f>Q326*H326</f>
        <v>0.0077399999999999995</v>
      </c>
      <c r="S326" s="225">
        <v>0</v>
      </c>
      <c r="T326" s="22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7" t="s">
        <v>235</v>
      </c>
      <c r="AT326" s="227" t="s">
        <v>133</v>
      </c>
      <c r="AU326" s="227" t="s">
        <v>138</v>
      </c>
      <c r="AY326" s="17" t="s">
        <v>130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138</v>
      </c>
      <c r="BK326" s="228">
        <f>ROUND(I326*H326,2)</f>
        <v>0</v>
      </c>
      <c r="BL326" s="17" t="s">
        <v>235</v>
      </c>
      <c r="BM326" s="227" t="s">
        <v>505</v>
      </c>
    </row>
    <row r="327" s="14" customFormat="1">
      <c r="A327" s="14"/>
      <c r="B327" s="241"/>
      <c r="C327" s="242"/>
      <c r="D327" s="231" t="s">
        <v>147</v>
      </c>
      <c r="E327" s="243" t="s">
        <v>1</v>
      </c>
      <c r="F327" s="244" t="s">
        <v>412</v>
      </c>
      <c r="G327" s="242"/>
      <c r="H327" s="243" t="s">
        <v>1</v>
      </c>
      <c r="I327" s="245"/>
      <c r="J327" s="242"/>
      <c r="K327" s="242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147</v>
      </c>
      <c r="AU327" s="250" t="s">
        <v>138</v>
      </c>
      <c r="AV327" s="14" t="s">
        <v>84</v>
      </c>
      <c r="AW327" s="14" t="s">
        <v>32</v>
      </c>
      <c r="AX327" s="14" t="s">
        <v>76</v>
      </c>
      <c r="AY327" s="250" t="s">
        <v>130</v>
      </c>
    </row>
    <row r="328" s="13" customFormat="1">
      <c r="A328" s="13"/>
      <c r="B328" s="229"/>
      <c r="C328" s="230"/>
      <c r="D328" s="231" t="s">
        <v>147</v>
      </c>
      <c r="E328" s="232" t="s">
        <v>1</v>
      </c>
      <c r="F328" s="233" t="s">
        <v>413</v>
      </c>
      <c r="G328" s="230"/>
      <c r="H328" s="234">
        <v>25.800000000000001</v>
      </c>
      <c r="I328" s="235"/>
      <c r="J328" s="230"/>
      <c r="K328" s="230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147</v>
      </c>
      <c r="AU328" s="240" t="s">
        <v>138</v>
      </c>
      <c r="AV328" s="13" t="s">
        <v>138</v>
      </c>
      <c r="AW328" s="13" t="s">
        <v>32</v>
      </c>
      <c r="AX328" s="13" t="s">
        <v>84</v>
      </c>
      <c r="AY328" s="240" t="s">
        <v>130</v>
      </c>
    </row>
    <row r="329" s="2" customFormat="1" ht="44.25" customHeight="1">
      <c r="A329" s="38"/>
      <c r="B329" s="39"/>
      <c r="C329" s="262" t="s">
        <v>506</v>
      </c>
      <c r="D329" s="262" t="s">
        <v>435</v>
      </c>
      <c r="E329" s="263" t="s">
        <v>507</v>
      </c>
      <c r="F329" s="264" t="s">
        <v>508</v>
      </c>
      <c r="G329" s="265" t="s">
        <v>145</v>
      </c>
      <c r="H329" s="266">
        <v>28.379999999999999</v>
      </c>
      <c r="I329" s="267"/>
      <c r="J329" s="268">
        <f>ROUND(I329*H329,2)</f>
        <v>0</v>
      </c>
      <c r="K329" s="269"/>
      <c r="L329" s="270"/>
      <c r="M329" s="271" t="s">
        <v>1</v>
      </c>
      <c r="N329" s="272" t="s">
        <v>42</v>
      </c>
      <c r="O329" s="91"/>
      <c r="P329" s="225">
        <f>O329*H329</f>
        <v>0</v>
      </c>
      <c r="Q329" s="225">
        <v>0.0027899999999999999</v>
      </c>
      <c r="R329" s="225">
        <f>Q329*H329</f>
        <v>0.079180199999999992</v>
      </c>
      <c r="S329" s="225">
        <v>0</v>
      </c>
      <c r="T329" s="22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306</v>
      </c>
      <c r="AT329" s="227" t="s">
        <v>435</v>
      </c>
      <c r="AU329" s="227" t="s">
        <v>138</v>
      </c>
      <c r="AY329" s="17" t="s">
        <v>130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138</v>
      </c>
      <c r="BK329" s="228">
        <f>ROUND(I329*H329,2)</f>
        <v>0</v>
      </c>
      <c r="BL329" s="17" t="s">
        <v>235</v>
      </c>
      <c r="BM329" s="227" t="s">
        <v>509</v>
      </c>
    </row>
    <row r="330" s="13" customFormat="1">
      <c r="A330" s="13"/>
      <c r="B330" s="229"/>
      <c r="C330" s="230"/>
      <c r="D330" s="231" t="s">
        <v>147</v>
      </c>
      <c r="E330" s="230"/>
      <c r="F330" s="233" t="s">
        <v>510</v>
      </c>
      <c r="G330" s="230"/>
      <c r="H330" s="234">
        <v>28.379999999999999</v>
      </c>
      <c r="I330" s="235"/>
      <c r="J330" s="230"/>
      <c r="K330" s="230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147</v>
      </c>
      <c r="AU330" s="240" t="s">
        <v>138</v>
      </c>
      <c r="AV330" s="13" t="s">
        <v>138</v>
      </c>
      <c r="AW330" s="13" t="s">
        <v>4</v>
      </c>
      <c r="AX330" s="13" t="s">
        <v>84</v>
      </c>
      <c r="AY330" s="240" t="s">
        <v>130</v>
      </c>
    </row>
    <row r="331" s="2" customFormat="1" ht="16.5" customHeight="1">
      <c r="A331" s="38"/>
      <c r="B331" s="39"/>
      <c r="C331" s="215" t="s">
        <v>511</v>
      </c>
      <c r="D331" s="215" t="s">
        <v>133</v>
      </c>
      <c r="E331" s="216" t="s">
        <v>512</v>
      </c>
      <c r="F331" s="217" t="s">
        <v>513</v>
      </c>
      <c r="G331" s="218" t="s">
        <v>162</v>
      </c>
      <c r="H331" s="219">
        <v>27.199999999999999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42</v>
      </c>
      <c r="O331" s="91"/>
      <c r="P331" s="225">
        <f>O331*H331</f>
        <v>0</v>
      </c>
      <c r="Q331" s="225">
        <v>1.0000000000000001E-05</v>
      </c>
      <c r="R331" s="225">
        <f>Q331*H331</f>
        <v>0.000272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235</v>
      </c>
      <c r="AT331" s="227" t="s">
        <v>133</v>
      </c>
      <c r="AU331" s="227" t="s">
        <v>138</v>
      </c>
      <c r="AY331" s="17" t="s">
        <v>130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138</v>
      </c>
      <c r="BK331" s="228">
        <f>ROUND(I331*H331,2)</f>
        <v>0</v>
      </c>
      <c r="BL331" s="17" t="s">
        <v>235</v>
      </c>
      <c r="BM331" s="227" t="s">
        <v>514</v>
      </c>
    </row>
    <row r="332" s="14" customFormat="1">
      <c r="A332" s="14"/>
      <c r="B332" s="241"/>
      <c r="C332" s="242"/>
      <c r="D332" s="231" t="s">
        <v>147</v>
      </c>
      <c r="E332" s="243" t="s">
        <v>1</v>
      </c>
      <c r="F332" s="244" t="s">
        <v>515</v>
      </c>
      <c r="G332" s="242"/>
      <c r="H332" s="243" t="s">
        <v>1</v>
      </c>
      <c r="I332" s="245"/>
      <c r="J332" s="242"/>
      <c r="K332" s="242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147</v>
      </c>
      <c r="AU332" s="250" t="s">
        <v>138</v>
      </c>
      <c r="AV332" s="14" t="s">
        <v>84</v>
      </c>
      <c r="AW332" s="14" t="s">
        <v>32</v>
      </c>
      <c r="AX332" s="14" t="s">
        <v>76</v>
      </c>
      <c r="AY332" s="250" t="s">
        <v>130</v>
      </c>
    </row>
    <row r="333" s="13" customFormat="1">
      <c r="A333" s="13"/>
      <c r="B333" s="229"/>
      <c r="C333" s="230"/>
      <c r="D333" s="231" t="s">
        <v>147</v>
      </c>
      <c r="E333" s="232" t="s">
        <v>1</v>
      </c>
      <c r="F333" s="233" t="s">
        <v>516</v>
      </c>
      <c r="G333" s="230"/>
      <c r="H333" s="234">
        <v>8.9100000000000001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147</v>
      </c>
      <c r="AU333" s="240" t="s">
        <v>138</v>
      </c>
      <c r="AV333" s="13" t="s">
        <v>138</v>
      </c>
      <c r="AW333" s="13" t="s">
        <v>32</v>
      </c>
      <c r="AX333" s="13" t="s">
        <v>76</v>
      </c>
      <c r="AY333" s="240" t="s">
        <v>130</v>
      </c>
    </row>
    <row r="334" s="14" customFormat="1">
      <c r="A334" s="14"/>
      <c r="B334" s="241"/>
      <c r="C334" s="242"/>
      <c r="D334" s="231" t="s">
        <v>147</v>
      </c>
      <c r="E334" s="243" t="s">
        <v>1</v>
      </c>
      <c r="F334" s="244" t="s">
        <v>201</v>
      </c>
      <c r="G334" s="242"/>
      <c r="H334" s="243" t="s">
        <v>1</v>
      </c>
      <c r="I334" s="245"/>
      <c r="J334" s="242"/>
      <c r="K334" s="242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147</v>
      </c>
      <c r="AU334" s="250" t="s">
        <v>138</v>
      </c>
      <c r="AV334" s="14" t="s">
        <v>84</v>
      </c>
      <c r="AW334" s="14" t="s">
        <v>32</v>
      </c>
      <c r="AX334" s="14" t="s">
        <v>76</v>
      </c>
      <c r="AY334" s="250" t="s">
        <v>130</v>
      </c>
    </row>
    <row r="335" s="13" customFormat="1">
      <c r="A335" s="13"/>
      <c r="B335" s="229"/>
      <c r="C335" s="230"/>
      <c r="D335" s="231" t="s">
        <v>147</v>
      </c>
      <c r="E335" s="232" t="s">
        <v>1</v>
      </c>
      <c r="F335" s="233" t="s">
        <v>517</v>
      </c>
      <c r="G335" s="230"/>
      <c r="H335" s="234">
        <v>18.289999999999999</v>
      </c>
      <c r="I335" s="235"/>
      <c r="J335" s="230"/>
      <c r="K335" s="230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147</v>
      </c>
      <c r="AU335" s="240" t="s">
        <v>138</v>
      </c>
      <c r="AV335" s="13" t="s">
        <v>138</v>
      </c>
      <c r="AW335" s="13" t="s">
        <v>32</v>
      </c>
      <c r="AX335" s="13" t="s">
        <v>76</v>
      </c>
      <c r="AY335" s="240" t="s">
        <v>130</v>
      </c>
    </row>
    <row r="336" s="15" customFormat="1">
      <c r="A336" s="15"/>
      <c r="B336" s="251"/>
      <c r="C336" s="252"/>
      <c r="D336" s="231" t="s">
        <v>147</v>
      </c>
      <c r="E336" s="253" t="s">
        <v>1</v>
      </c>
      <c r="F336" s="254" t="s">
        <v>153</v>
      </c>
      <c r="G336" s="252"/>
      <c r="H336" s="255">
        <v>27.199999999999999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1" t="s">
        <v>147</v>
      </c>
      <c r="AU336" s="261" t="s">
        <v>138</v>
      </c>
      <c r="AV336" s="15" t="s">
        <v>137</v>
      </c>
      <c r="AW336" s="15" t="s">
        <v>32</v>
      </c>
      <c r="AX336" s="15" t="s">
        <v>84</v>
      </c>
      <c r="AY336" s="261" t="s">
        <v>130</v>
      </c>
    </row>
    <row r="337" s="2" customFormat="1" ht="16.5" customHeight="1">
      <c r="A337" s="38"/>
      <c r="B337" s="39"/>
      <c r="C337" s="262" t="s">
        <v>518</v>
      </c>
      <c r="D337" s="262" t="s">
        <v>435</v>
      </c>
      <c r="E337" s="263" t="s">
        <v>519</v>
      </c>
      <c r="F337" s="264" t="s">
        <v>520</v>
      </c>
      <c r="G337" s="265" t="s">
        <v>162</v>
      </c>
      <c r="H337" s="266">
        <v>27.744</v>
      </c>
      <c r="I337" s="267"/>
      <c r="J337" s="268">
        <f>ROUND(I337*H337,2)</f>
        <v>0</v>
      </c>
      <c r="K337" s="269"/>
      <c r="L337" s="270"/>
      <c r="M337" s="271" t="s">
        <v>1</v>
      </c>
      <c r="N337" s="272" t="s">
        <v>42</v>
      </c>
      <c r="O337" s="91"/>
      <c r="P337" s="225">
        <f>O337*H337</f>
        <v>0</v>
      </c>
      <c r="Q337" s="225">
        <v>0.00022000000000000001</v>
      </c>
      <c r="R337" s="225">
        <f>Q337*H337</f>
        <v>0.0061036800000000002</v>
      </c>
      <c r="S337" s="225">
        <v>0</v>
      </c>
      <c r="T337" s="22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306</v>
      </c>
      <c r="AT337" s="227" t="s">
        <v>435</v>
      </c>
      <c r="AU337" s="227" t="s">
        <v>138</v>
      </c>
      <c r="AY337" s="17" t="s">
        <v>130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138</v>
      </c>
      <c r="BK337" s="228">
        <f>ROUND(I337*H337,2)</f>
        <v>0</v>
      </c>
      <c r="BL337" s="17" t="s">
        <v>235</v>
      </c>
      <c r="BM337" s="227" t="s">
        <v>521</v>
      </c>
    </row>
    <row r="338" s="13" customFormat="1">
      <c r="A338" s="13"/>
      <c r="B338" s="229"/>
      <c r="C338" s="230"/>
      <c r="D338" s="231" t="s">
        <v>147</v>
      </c>
      <c r="E338" s="230"/>
      <c r="F338" s="233" t="s">
        <v>522</v>
      </c>
      <c r="G338" s="230"/>
      <c r="H338" s="234">
        <v>27.744</v>
      </c>
      <c r="I338" s="235"/>
      <c r="J338" s="230"/>
      <c r="K338" s="230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147</v>
      </c>
      <c r="AU338" s="240" t="s">
        <v>138</v>
      </c>
      <c r="AV338" s="13" t="s">
        <v>138</v>
      </c>
      <c r="AW338" s="13" t="s">
        <v>4</v>
      </c>
      <c r="AX338" s="13" t="s">
        <v>84</v>
      </c>
      <c r="AY338" s="240" t="s">
        <v>130</v>
      </c>
    </row>
    <row r="339" s="2" customFormat="1" ht="16.5" customHeight="1">
      <c r="A339" s="38"/>
      <c r="B339" s="39"/>
      <c r="C339" s="215" t="s">
        <v>523</v>
      </c>
      <c r="D339" s="215" t="s">
        <v>133</v>
      </c>
      <c r="E339" s="216" t="s">
        <v>524</v>
      </c>
      <c r="F339" s="217" t="s">
        <v>525</v>
      </c>
      <c r="G339" s="218" t="s">
        <v>162</v>
      </c>
      <c r="H339" s="219">
        <v>2.3999999999999999</v>
      </c>
      <c r="I339" s="220"/>
      <c r="J339" s="221">
        <f>ROUND(I339*H339,2)</f>
        <v>0</v>
      </c>
      <c r="K339" s="222"/>
      <c r="L339" s="44"/>
      <c r="M339" s="223" t="s">
        <v>1</v>
      </c>
      <c r="N339" s="224" t="s">
        <v>42</v>
      </c>
      <c r="O339" s="91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235</v>
      </c>
      <c r="AT339" s="227" t="s">
        <v>133</v>
      </c>
      <c r="AU339" s="227" t="s">
        <v>138</v>
      </c>
      <c r="AY339" s="17" t="s">
        <v>130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138</v>
      </c>
      <c r="BK339" s="228">
        <f>ROUND(I339*H339,2)</f>
        <v>0</v>
      </c>
      <c r="BL339" s="17" t="s">
        <v>235</v>
      </c>
      <c r="BM339" s="227" t="s">
        <v>526</v>
      </c>
    </row>
    <row r="340" s="13" customFormat="1">
      <c r="A340" s="13"/>
      <c r="B340" s="229"/>
      <c r="C340" s="230"/>
      <c r="D340" s="231" t="s">
        <v>147</v>
      </c>
      <c r="E340" s="232" t="s">
        <v>1</v>
      </c>
      <c r="F340" s="233" t="s">
        <v>527</v>
      </c>
      <c r="G340" s="230"/>
      <c r="H340" s="234">
        <v>2.3999999999999999</v>
      </c>
      <c r="I340" s="235"/>
      <c r="J340" s="230"/>
      <c r="K340" s="230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147</v>
      </c>
      <c r="AU340" s="240" t="s">
        <v>138</v>
      </c>
      <c r="AV340" s="13" t="s">
        <v>138</v>
      </c>
      <c r="AW340" s="13" t="s">
        <v>32</v>
      </c>
      <c r="AX340" s="13" t="s">
        <v>84</v>
      </c>
      <c r="AY340" s="240" t="s">
        <v>130</v>
      </c>
    </row>
    <row r="341" s="2" customFormat="1" ht="16.5" customHeight="1">
      <c r="A341" s="38"/>
      <c r="B341" s="39"/>
      <c r="C341" s="262" t="s">
        <v>528</v>
      </c>
      <c r="D341" s="262" t="s">
        <v>435</v>
      </c>
      <c r="E341" s="263" t="s">
        <v>529</v>
      </c>
      <c r="F341" s="264" t="s">
        <v>530</v>
      </c>
      <c r="G341" s="265" t="s">
        <v>162</v>
      </c>
      <c r="H341" s="266">
        <v>2.448</v>
      </c>
      <c r="I341" s="267"/>
      <c r="J341" s="268">
        <f>ROUND(I341*H341,2)</f>
        <v>0</v>
      </c>
      <c r="K341" s="269"/>
      <c r="L341" s="270"/>
      <c r="M341" s="271" t="s">
        <v>1</v>
      </c>
      <c r="N341" s="272" t="s">
        <v>42</v>
      </c>
      <c r="O341" s="91"/>
      <c r="P341" s="225">
        <f>O341*H341</f>
        <v>0</v>
      </c>
      <c r="Q341" s="225">
        <v>0.00016000000000000001</v>
      </c>
      <c r="R341" s="225">
        <f>Q341*H341</f>
        <v>0.00039168000000000004</v>
      </c>
      <c r="S341" s="225">
        <v>0</v>
      </c>
      <c r="T341" s="22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7" t="s">
        <v>306</v>
      </c>
      <c r="AT341" s="227" t="s">
        <v>435</v>
      </c>
      <c r="AU341" s="227" t="s">
        <v>138</v>
      </c>
      <c r="AY341" s="17" t="s">
        <v>130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7" t="s">
        <v>138</v>
      </c>
      <c r="BK341" s="228">
        <f>ROUND(I341*H341,2)</f>
        <v>0</v>
      </c>
      <c r="BL341" s="17" t="s">
        <v>235</v>
      </c>
      <c r="BM341" s="227" t="s">
        <v>531</v>
      </c>
    </row>
    <row r="342" s="13" customFormat="1">
      <c r="A342" s="13"/>
      <c r="B342" s="229"/>
      <c r="C342" s="230"/>
      <c r="D342" s="231" t="s">
        <v>147</v>
      </c>
      <c r="E342" s="230"/>
      <c r="F342" s="233" t="s">
        <v>532</v>
      </c>
      <c r="G342" s="230"/>
      <c r="H342" s="234">
        <v>2.448</v>
      </c>
      <c r="I342" s="235"/>
      <c r="J342" s="230"/>
      <c r="K342" s="230"/>
      <c r="L342" s="236"/>
      <c r="M342" s="237"/>
      <c r="N342" s="238"/>
      <c r="O342" s="238"/>
      <c r="P342" s="238"/>
      <c r="Q342" s="238"/>
      <c r="R342" s="238"/>
      <c r="S342" s="238"/>
      <c r="T342" s="23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0" t="s">
        <v>147</v>
      </c>
      <c r="AU342" s="240" t="s">
        <v>138</v>
      </c>
      <c r="AV342" s="13" t="s">
        <v>138</v>
      </c>
      <c r="AW342" s="13" t="s">
        <v>4</v>
      </c>
      <c r="AX342" s="13" t="s">
        <v>84</v>
      </c>
      <c r="AY342" s="240" t="s">
        <v>130</v>
      </c>
    </row>
    <row r="343" s="2" customFormat="1" ht="24.15" customHeight="1">
      <c r="A343" s="38"/>
      <c r="B343" s="39"/>
      <c r="C343" s="215" t="s">
        <v>533</v>
      </c>
      <c r="D343" s="215" t="s">
        <v>133</v>
      </c>
      <c r="E343" s="216" t="s">
        <v>534</v>
      </c>
      <c r="F343" s="217" t="s">
        <v>535</v>
      </c>
      <c r="G343" s="218" t="s">
        <v>318</v>
      </c>
      <c r="H343" s="219">
        <v>0.21099999999999999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42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</v>
      </c>
      <c r="T343" s="22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235</v>
      </c>
      <c r="AT343" s="227" t="s">
        <v>133</v>
      </c>
      <c r="AU343" s="227" t="s">
        <v>138</v>
      </c>
      <c r="AY343" s="17" t="s">
        <v>130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138</v>
      </c>
      <c r="BK343" s="228">
        <f>ROUND(I343*H343,2)</f>
        <v>0</v>
      </c>
      <c r="BL343" s="17" t="s">
        <v>235</v>
      </c>
      <c r="BM343" s="227" t="s">
        <v>536</v>
      </c>
    </row>
    <row r="344" s="12" customFormat="1" ht="22.8" customHeight="1">
      <c r="A344" s="12"/>
      <c r="B344" s="199"/>
      <c r="C344" s="200"/>
      <c r="D344" s="201" t="s">
        <v>75</v>
      </c>
      <c r="E344" s="213" t="s">
        <v>537</v>
      </c>
      <c r="F344" s="213" t="s">
        <v>538</v>
      </c>
      <c r="G344" s="200"/>
      <c r="H344" s="200"/>
      <c r="I344" s="203"/>
      <c r="J344" s="214">
        <f>BK344</f>
        <v>0</v>
      </c>
      <c r="K344" s="200"/>
      <c r="L344" s="205"/>
      <c r="M344" s="206"/>
      <c r="N344" s="207"/>
      <c r="O344" s="207"/>
      <c r="P344" s="208">
        <f>SUM(P345:P377)</f>
        <v>0</v>
      </c>
      <c r="Q344" s="207"/>
      <c r="R344" s="208">
        <f>SUM(R345:R377)</f>
        <v>0.51238190000000006</v>
      </c>
      <c r="S344" s="207"/>
      <c r="T344" s="209">
        <f>SUM(T345:T377)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0" t="s">
        <v>138</v>
      </c>
      <c r="AT344" s="211" t="s">
        <v>75</v>
      </c>
      <c r="AU344" s="211" t="s">
        <v>84</v>
      </c>
      <c r="AY344" s="210" t="s">
        <v>130</v>
      </c>
      <c r="BK344" s="212">
        <f>SUM(BK345:BK377)</f>
        <v>0</v>
      </c>
    </row>
    <row r="345" s="2" customFormat="1" ht="16.5" customHeight="1">
      <c r="A345" s="38"/>
      <c r="B345" s="39"/>
      <c r="C345" s="215" t="s">
        <v>539</v>
      </c>
      <c r="D345" s="215" t="s">
        <v>133</v>
      </c>
      <c r="E345" s="216" t="s">
        <v>540</v>
      </c>
      <c r="F345" s="217" t="s">
        <v>541</v>
      </c>
      <c r="G345" s="218" t="s">
        <v>145</v>
      </c>
      <c r="H345" s="219">
        <v>23.812999999999999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42</v>
      </c>
      <c r="O345" s="91"/>
      <c r="P345" s="225">
        <f>O345*H345</f>
        <v>0</v>
      </c>
      <c r="Q345" s="225">
        <v>0.00029999999999999997</v>
      </c>
      <c r="R345" s="225">
        <f>Q345*H345</f>
        <v>0.007143899999999999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235</v>
      </c>
      <c r="AT345" s="227" t="s">
        <v>133</v>
      </c>
      <c r="AU345" s="227" t="s">
        <v>138</v>
      </c>
      <c r="AY345" s="17" t="s">
        <v>130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138</v>
      </c>
      <c r="BK345" s="228">
        <f>ROUND(I345*H345,2)</f>
        <v>0</v>
      </c>
      <c r="BL345" s="17" t="s">
        <v>235</v>
      </c>
      <c r="BM345" s="227" t="s">
        <v>542</v>
      </c>
    </row>
    <row r="346" s="14" customFormat="1">
      <c r="A346" s="14"/>
      <c r="B346" s="241"/>
      <c r="C346" s="242"/>
      <c r="D346" s="231" t="s">
        <v>147</v>
      </c>
      <c r="E346" s="243" t="s">
        <v>1</v>
      </c>
      <c r="F346" s="244" t="s">
        <v>171</v>
      </c>
      <c r="G346" s="242"/>
      <c r="H346" s="243" t="s">
        <v>1</v>
      </c>
      <c r="I346" s="245"/>
      <c r="J346" s="242"/>
      <c r="K346" s="242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147</v>
      </c>
      <c r="AU346" s="250" t="s">
        <v>138</v>
      </c>
      <c r="AV346" s="14" t="s">
        <v>84</v>
      </c>
      <c r="AW346" s="14" t="s">
        <v>32</v>
      </c>
      <c r="AX346" s="14" t="s">
        <v>76</v>
      </c>
      <c r="AY346" s="250" t="s">
        <v>130</v>
      </c>
    </row>
    <row r="347" s="13" customFormat="1">
      <c r="A347" s="13"/>
      <c r="B347" s="229"/>
      <c r="C347" s="230"/>
      <c r="D347" s="231" t="s">
        <v>147</v>
      </c>
      <c r="E347" s="232" t="s">
        <v>1</v>
      </c>
      <c r="F347" s="233" t="s">
        <v>543</v>
      </c>
      <c r="G347" s="230"/>
      <c r="H347" s="234">
        <v>14.467000000000001</v>
      </c>
      <c r="I347" s="235"/>
      <c r="J347" s="230"/>
      <c r="K347" s="230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147</v>
      </c>
      <c r="AU347" s="240" t="s">
        <v>138</v>
      </c>
      <c r="AV347" s="13" t="s">
        <v>138</v>
      </c>
      <c r="AW347" s="13" t="s">
        <v>32</v>
      </c>
      <c r="AX347" s="13" t="s">
        <v>76</v>
      </c>
      <c r="AY347" s="240" t="s">
        <v>130</v>
      </c>
    </row>
    <row r="348" s="13" customFormat="1">
      <c r="A348" s="13"/>
      <c r="B348" s="229"/>
      <c r="C348" s="230"/>
      <c r="D348" s="231" t="s">
        <v>147</v>
      </c>
      <c r="E348" s="232" t="s">
        <v>1</v>
      </c>
      <c r="F348" s="233" t="s">
        <v>544</v>
      </c>
      <c r="G348" s="230"/>
      <c r="H348" s="234">
        <v>9.8119999999999994</v>
      </c>
      <c r="I348" s="235"/>
      <c r="J348" s="230"/>
      <c r="K348" s="230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147</v>
      </c>
      <c r="AU348" s="240" t="s">
        <v>138</v>
      </c>
      <c r="AV348" s="13" t="s">
        <v>138</v>
      </c>
      <c r="AW348" s="13" t="s">
        <v>32</v>
      </c>
      <c r="AX348" s="13" t="s">
        <v>76</v>
      </c>
      <c r="AY348" s="240" t="s">
        <v>130</v>
      </c>
    </row>
    <row r="349" s="14" customFormat="1">
      <c r="A349" s="14"/>
      <c r="B349" s="241"/>
      <c r="C349" s="242"/>
      <c r="D349" s="231" t="s">
        <v>147</v>
      </c>
      <c r="E349" s="243" t="s">
        <v>1</v>
      </c>
      <c r="F349" s="244" t="s">
        <v>201</v>
      </c>
      <c r="G349" s="242"/>
      <c r="H349" s="243" t="s">
        <v>1</v>
      </c>
      <c r="I349" s="245"/>
      <c r="J349" s="242"/>
      <c r="K349" s="242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147</v>
      </c>
      <c r="AU349" s="250" t="s">
        <v>138</v>
      </c>
      <c r="AV349" s="14" t="s">
        <v>84</v>
      </c>
      <c r="AW349" s="14" t="s">
        <v>32</v>
      </c>
      <c r="AX349" s="14" t="s">
        <v>76</v>
      </c>
      <c r="AY349" s="250" t="s">
        <v>130</v>
      </c>
    </row>
    <row r="350" s="13" customFormat="1">
      <c r="A350" s="13"/>
      <c r="B350" s="229"/>
      <c r="C350" s="230"/>
      <c r="D350" s="231" t="s">
        <v>147</v>
      </c>
      <c r="E350" s="232" t="s">
        <v>1</v>
      </c>
      <c r="F350" s="233" t="s">
        <v>202</v>
      </c>
      <c r="G350" s="230"/>
      <c r="H350" s="234">
        <v>1.44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147</v>
      </c>
      <c r="AU350" s="240" t="s">
        <v>138</v>
      </c>
      <c r="AV350" s="13" t="s">
        <v>138</v>
      </c>
      <c r="AW350" s="13" t="s">
        <v>32</v>
      </c>
      <c r="AX350" s="13" t="s">
        <v>76</v>
      </c>
      <c r="AY350" s="240" t="s">
        <v>130</v>
      </c>
    </row>
    <row r="351" s="14" customFormat="1">
      <c r="A351" s="14"/>
      <c r="B351" s="241"/>
      <c r="C351" s="242"/>
      <c r="D351" s="231" t="s">
        <v>147</v>
      </c>
      <c r="E351" s="243" t="s">
        <v>1</v>
      </c>
      <c r="F351" s="244" t="s">
        <v>150</v>
      </c>
      <c r="G351" s="242"/>
      <c r="H351" s="243" t="s">
        <v>1</v>
      </c>
      <c r="I351" s="245"/>
      <c r="J351" s="242"/>
      <c r="K351" s="242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147</v>
      </c>
      <c r="AU351" s="250" t="s">
        <v>138</v>
      </c>
      <c r="AV351" s="14" t="s">
        <v>84</v>
      </c>
      <c r="AW351" s="14" t="s">
        <v>32</v>
      </c>
      <c r="AX351" s="14" t="s">
        <v>76</v>
      </c>
      <c r="AY351" s="250" t="s">
        <v>130</v>
      </c>
    </row>
    <row r="352" s="13" customFormat="1">
      <c r="A352" s="13"/>
      <c r="B352" s="229"/>
      <c r="C352" s="230"/>
      <c r="D352" s="231" t="s">
        <v>147</v>
      </c>
      <c r="E352" s="232" t="s">
        <v>1</v>
      </c>
      <c r="F352" s="233" t="s">
        <v>151</v>
      </c>
      <c r="G352" s="230"/>
      <c r="H352" s="234">
        <v>-1.5760000000000001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0" t="s">
        <v>147</v>
      </c>
      <c r="AU352" s="240" t="s">
        <v>138</v>
      </c>
      <c r="AV352" s="13" t="s">
        <v>138</v>
      </c>
      <c r="AW352" s="13" t="s">
        <v>32</v>
      </c>
      <c r="AX352" s="13" t="s">
        <v>76</v>
      </c>
      <c r="AY352" s="240" t="s">
        <v>130</v>
      </c>
    </row>
    <row r="353" s="13" customFormat="1">
      <c r="A353" s="13"/>
      <c r="B353" s="229"/>
      <c r="C353" s="230"/>
      <c r="D353" s="231" t="s">
        <v>147</v>
      </c>
      <c r="E353" s="232" t="s">
        <v>1</v>
      </c>
      <c r="F353" s="233" t="s">
        <v>152</v>
      </c>
      <c r="G353" s="230"/>
      <c r="H353" s="234">
        <v>-0.33000000000000002</v>
      </c>
      <c r="I353" s="235"/>
      <c r="J353" s="230"/>
      <c r="K353" s="230"/>
      <c r="L353" s="236"/>
      <c r="M353" s="237"/>
      <c r="N353" s="238"/>
      <c r="O353" s="238"/>
      <c r="P353" s="238"/>
      <c r="Q353" s="238"/>
      <c r="R353" s="238"/>
      <c r="S353" s="238"/>
      <c r="T353" s="23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0" t="s">
        <v>147</v>
      </c>
      <c r="AU353" s="240" t="s">
        <v>138</v>
      </c>
      <c r="AV353" s="13" t="s">
        <v>138</v>
      </c>
      <c r="AW353" s="13" t="s">
        <v>32</v>
      </c>
      <c r="AX353" s="13" t="s">
        <v>76</v>
      </c>
      <c r="AY353" s="240" t="s">
        <v>130</v>
      </c>
    </row>
    <row r="354" s="15" customFormat="1">
      <c r="A354" s="15"/>
      <c r="B354" s="251"/>
      <c r="C354" s="252"/>
      <c r="D354" s="231" t="s">
        <v>147</v>
      </c>
      <c r="E354" s="253" t="s">
        <v>1</v>
      </c>
      <c r="F354" s="254" t="s">
        <v>153</v>
      </c>
      <c r="G354" s="252"/>
      <c r="H354" s="255">
        <v>23.812999999999999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1" t="s">
        <v>147</v>
      </c>
      <c r="AU354" s="261" t="s">
        <v>138</v>
      </c>
      <c r="AV354" s="15" t="s">
        <v>137</v>
      </c>
      <c r="AW354" s="15" t="s">
        <v>32</v>
      </c>
      <c r="AX354" s="15" t="s">
        <v>84</v>
      </c>
      <c r="AY354" s="261" t="s">
        <v>130</v>
      </c>
    </row>
    <row r="355" s="2" customFormat="1" ht="24.15" customHeight="1">
      <c r="A355" s="38"/>
      <c r="B355" s="39"/>
      <c r="C355" s="215" t="s">
        <v>545</v>
      </c>
      <c r="D355" s="215" t="s">
        <v>133</v>
      </c>
      <c r="E355" s="216" t="s">
        <v>546</v>
      </c>
      <c r="F355" s="217" t="s">
        <v>547</v>
      </c>
      <c r="G355" s="218" t="s">
        <v>145</v>
      </c>
      <c r="H355" s="219">
        <v>7.3499999999999996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42</v>
      </c>
      <c r="O355" s="91"/>
      <c r="P355" s="225">
        <f>O355*H355</f>
        <v>0</v>
      </c>
      <c r="Q355" s="225">
        <v>0.0015</v>
      </c>
      <c r="R355" s="225">
        <f>Q355*H355</f>
        <v>0.011025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235</v>
      </c>
      <c r="AT355" s="227" t="s">
        <v>133</v>
      </c>
      <c r="AU355" s="227" t="s">
        <v>138</v>
      </c>
      <c r="AY355" s="17" t="s">
        <v>130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138</v>
      </c>
      <c r="BK355" s="228">
        <f>ROUND(I355*H355,2)</f>
        <v>0</v>
      </c>
      <c r="BL355" s="17" t="s">
        <v>235</v>
      </c>
      <c r="BM355" s="227" t="s">
        <v>548</v>
      </c>
    </row>
    <row r="356" s="14" customFormat="1">
      <c r="A356" s="14"/>
      <c r="B356" s="241"/>
      <c r="C356" s="242"/>
      <c r="D356" s="231" t="s">
        <v>147</v>
      </c>
      <c r="E356" s="243" t="s">
        <v>1</v>
      </c>
      <c r="F356" s="244" t="s">
        <v>171</v>
      </c>
      <c r="G356" s="242"/>
      <c r="H356" s="243" t="s">
        <v>1</v>
      </c>
      <c r="I356" s="245"/>
      <c r="J356" s="242"/>
      <c r="K356" s="242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147</v>
      </c>
      <c r="AU356" s="250" t="s">
        <v>138</v>
      </c>
      <c r="AV356" s="14" t="s">
        <v>84</v>
      </c>
      <c r="AW356" s="14" t="s">
        <v>32</v>
      </c>
      <c r="AX356" s="14" t="s">
        <v>76</v>
      </c>
      <c r="AY356" s="250" t="s">
        <v>130</v>
      </c>
    </row>
    <row r="357" s="13" customFormat="1">
      <c r="A357" s="13"/>
      <c r="B357" s="229"/>
      <c r="C357" s="230"/>
      <c r="D357" s="231" t="s">
        <v>147</v>
      </c>
      <c r="E357" s="232" t="s">
        <v>1</v>
      </c>
      <c r="F357" s="233" t="s">
        <v>549</v>
      </c>
      <c r="G357" s="230"/>
      <c r="H357" s="234">
        <v>7.3499999999999996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147</v>
      </c>
      <c r="AU357" s="240" t="s">
        <v>138</v>
      </c>
      <c r="AV357" s="13" t="s">
        <v>138</v>
      </c>
      <c r="AW357" s="13" t="s">
        <v>32</v>
      </c>
      <c r="AX357" s="13" t="s">
        <v>84</v>
      </c>
      <c r="AY357" s="240" t="s">
        <v>130</v>
      </c>
    </row>
    <row r="358" s="2" customFormat="1" ht="24.15" customHeight="1">
      <c r="A358" s="38"/>
      <c r="B358" s="39"/>
      <c r="C358" s="215" t="s">
        <v>550</v>
      </c>
      <c r="D358" s="215" t="s">
        <v>133</v>
      </c>
      <c r="E358" s="216" t="s">
        <v>551</v>
      </c>
      <c r="F358" s="217" t="s">
        <v>552</v>
      </c>
      <c r="G358" s="218" t="s">
        <v>145</v>
      </c>
      <c r="H358" s="219">
        <v>23.812999999999999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42</v>
      </c>
      <c r="O358" s="91"/>
      <c r="P358" s="225">
        <f>O358*H358</f>
        <v>0</v>
      </c>
      <c r="Q358" s="225">
        <v>0.0060000000000000001</v>
      </c>
      <c r="R358" s="225">
        <f>Q358*H358</f>
        <v>0.14287800000000001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235</v>
      </c>
      <c r="AT358" s="227" t="s">
        <v>133</v>
      </c>
      <c r="AU358" s="227" t="s">
        <v>138</v>
      </c>
      <c r="AY358" s="17" t="s">
        <v>130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138</v>
      </c>
      <c r="BK358" s="228">
        <f>ROUND(I358*H358,2)</f>
        <v>0</v>
      </c>
      <c r="BL358" s="17" t="s">
        <v>235</v>
      </c>
      <c r="BM358" s="227" t="s">
        <v>553</v>
      </c>
    </row>
    <row r="359" s="14" customFormat="1">
      <c r="A359" s="14"/>
      <c r="B359" s="241"/>
      <c r="C359" s="242"/>
      <c r="D359" s="231" t="s">
        <v>147</v>
      </c>
      <c r="E359" s="243" t="s">
        <v>1</v>
      </c>
      <c r="F359" s="244" t="s">
        <v>171</v>
      </c>
      <c r="G359" s="242"/>
      <c r="H359" s="243" t="s">
        <v>1</v>
      </c>
      <c r="I359" s="245"/>
      <c r="J359" s="242"/>
      <c r="K359" s="242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147</v>
      </c>
      <c r="AU359" s="250" t="s">
        <v>138</v>
      </c>
      <c r="AV359" s="14" t="s">
        <v>84</v>
      </c>
      <c r="AW359" s="14" t="s">
        <v>32</v>
      </c>
      <c r="AX359" s="14" t="s">
        <v>76</v>
      </c>
      <c r="AY359" s="250" t="s">
        <v>130</v>
      </c>
    </row>
    <row r="360" s="13" customFormat="1">
      <c r="A360" s="13"/>
      <c r="B360" s="229"/>
      <c r="C360" s="230"/>
      <c r="D360" s="231" t="s">
        <v>147</v>
      </c>
      <c r="E360" s="232" t="s">
        <v>1</v>
      </c>
      <c r="F360" s="233" t="s">
        <v>543</v>
      </c>
      <c r="G360" s="230"/>
      <c r="H360" s="234">
        <v>14.467000000000001</v>
      </c>
      <c r="I360" s="235"/>
      <c r="J360" s="230"/>
      <c r="K360" s="230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147</v>
      </c>
      <c r="AU360" s="240" t="s">
        <v>138</v>
      </c>
      <c r="AV360" s="13" t="s">
        <v>138</v>
      </c>
      <c r="AW360" s="13" t="s">
        <v>32</v>
      </c>
      <c r="AX360" s="13" t="s">
        <v>76</v>
      </c>
      <c r="AY360" s="240" t="s">
        <v>130</v>
      </c>
    </row>
    <row r="361" s="13" customFormat="1">
      <c r="A361" s="13"/>
      <c r="B361" s="229"/>
      <c r="C361" s="230"/>
      <c r="D361" s="231" t="s">
        <v>147</v>
      </c>
      <c r="E361" s="232" t="s">
        <v>1</v>
      </c>
      <c r="F361" s="233" t="s">
        <v>544</v>
      </c>
      <c r="G361" s="230"/>
      <c r="H361" s="234">
        <v>9.8119999999999994</v>
      </c>
      <c r="I361" s="235"/>
      <c r="J361" s="230"/>
      <c r="K361" s="230"/>
      <c r="L361" s="236"/>
      <c r="M361" s="237"/>
      <c r="N361" s="238"/>
      <c r="O361" s="238"/>
      <c r="P361" s="238"/>
      <c r="Q361" s="238"/>
      <c r="R361" s="238"/>
      <c r="S361" s="238"/>
      <c r="T361" s="23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0" t="s">
        <v>147</v>
      </c>
      <c r="AU361" s="240" t="s">
        <v>138</v>
      </c>
      <c r="AV361" s="13" t="s">
        <v>138</v>
      </c>
      <c r="AW361" s="13" t="s">
        <v>32</v>
      </c>
      <c r="AX361" s="13" t="s">
        <v>76</v>
      </c>
      <c r="AY361" s="240" t="s">
        <v>130</v>
      </c>
    </row>
    <row r="362" s="14" customFormat="1">
      <c r="A362" s="14"/>
      <c r="B362" s="241"/>
      <c r="C362" s="242"/>
      <c r="D362" s="231" t="s">
        <v>147</v>
      </c>
      <c r="E362" s="243" t="s">
        <v>1</v>
      </c>
      <c r="F362" s="244" t="s">
        <v>201</v>
      </c>
      <c r="G362" s="242"/>
      <c r="H362" s="243" t="s">
        <v>1</v>
      </c>
      <c r="I362" s="245"/>
      <c r="J362" s="242"/>
      <c r="K362" s="242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147</v>
      </c>
      <c r="AU362" s="250" t="s">
        <v>138</v>
      </c>
      <c r="AV362" s="14" t="s">
        <v>84</v>
      </c>
      <c r="AW362" s="14" t="s">
        <v>32</v>
      </c>
      <c r="AX362" s="14" t="s">
        <v>76</v>
      </c>
      <c r="AY362" s="250" t="s">
        <v>130</v>
      </c>
    </row>
    <row r="363" s="13" customFormat="1">
      <c r="A363" s="13"/>
      <c r="B363" s="229"/>
      <c r="C363" s="230"/>
      <c r="D363" s="231" t="s">
        <v>147</v>
      </c>
      <c r="E363" s="232" t="s">
        <v>1</v>
      </c>
      <c r="F363" s="233" t="s">
        <v>202</v>
      </c>
      <c r="G363" s="230"/>
      <c r="H363" s="234">
        <v>1.44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147</v>
      </c>
      <c r="AU363" s="240" t="s">
        <v>138</v>
      </c>
      <c r="AV363" s="13" t="s">
        <v>138</v>
      </c>
      <c r="AW363" s="13" t="s">
        <v>32</v>
      </c>
      <c r="AX363" s="13" t="s">
        <v>76</v>
      </c>
      <c r="AY363" s="240" t="s">
        <v>130</v>
      </c>
    </row>
    <row r="364" s="14" customFormat="1">
      <c r="A364" s="14"/>
      <c r="B364" s="241"/>
      <c r="C364" s="242"/>
      <c r="D364" s="231" t="s">
        <v>147</v>
      </c>
      <c r="E364" s="243" t="s">
        <v>1</v>
      </c>
      <c r="F364" s="244" t="s">
        <v>150</v>
      </c>
      <c r="G364" s="242"/>
      <c r="H364" s="243" t="s">
        <v>1</v>
      </c>
      <c r="I364" s="245"/>
      <c r="J364" s="242"/>
      <c r="K364" s="242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147</v>
      </c>
      <c r="AU364" s="250" t="s">
        <v>138</v>
      </c>
      <c r="AV364" s="14" t="s">
        <v>84</v>
      </c>
      <c r="AW364" s="14" t="s">
        <v>32</v>
      </c>
      <c r="AX364" s="14" t="s">
        <v>76</v>
      </c>
      <c r="AY364" s="250" t="s">
        <v>130</v>
      </c>
    </row>
    <row r="365" s="13" customFormat="1">
      <c r="A365" s="13"/>
      <c r="B365" s="229"/>
      <c r="C365" s="230"/>
      <c r="D365" s="231" t="s">
        <v>147</v>
      </c>
      <c r="E365" s="232" t="s">
        <v>1</v>
      </c>
      <c r="F365" s="233" t="s">
        <v>151</v>
      </c>
      <c r="G365" s="230"/>
      <c r="H365" s="234">
        <v>-1.5760000000000001</v>
      </c>
      <c r="I365" s="235"/>
      <c r="J365" s="230"/>
      <c r="K365" s="230"/>
      <c r="L365" s="236"/>
      <c r="M365" s="237"/>
      <c r="N365" s="238"/>
      <c r="O365" s="238"/>
      <c r="P365" s="238"/>
      <c r="Q365" s="238"/>
      <c r="R365" s="238"/>
      <c r="S365" s="238"/>
      <c r="T365" s="23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0" t="s">
        <v>147</v>
      </c>
      <c r="AU365" s="240" t="s">
        <v>138</v>
      </c>
      <c r="AV365" s="13" t="s">
        <v>138</v>
      </c>
      <c r="AW365" s="13" t="s">
        <v>32</v>
      </c>
      <c r="AX365" s="13" t="s">
        <v>76</v>
      </c>
      <c r="AY365" s="240" t="s">
        <v>130</v>
      </c>
    </row>
    <row r="366" s="13" customFormat="1">
      <c r="A366" s="13"/>
      <c r="B366" s="229"/>
      <c r="C366" s="230"/>
      <c r="D366" s="231" t="s">
        <v>147</v>
      </c>
      <c r="E366" s="232" t="s">
        <v>1</v>
      </c>
      <c r="F366" s="233" t="s">
        <v>152</v>
      </c>
      <c r="G366" s="230"/>
      <c r="H366" s="234">
        <v>-0.33000000000000002</v>
      </c>
      <c r="I366" s="235"/>
      <c r="J366" s="230"/>
      <c r="K366" s="230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147</v>
      </c>
      <c r="AU366" s="240" t="s">
        <v>138</v>
      </c>
      <c r="AV366" s="13" t="s">
        <v>138</v>
      </c>
      <c r="AW366" s="13" t="s">
        <v>32</v>
      </c>
      <c r="AX366" s="13" t="s">
        <v>76</v>
      </c>
      <c r="AY366" s="240" t="s">
        <v>130</v>
      </c>
    </row>
    <row r="367" s="15" customFormat="1">
      <c r="A367" s="15"/>
      <c r="B367" s="251"/>
      <c r="C367" s="252"/>
      <c r="D367" s="231" t="s">
        <v>147</v>
      </c>
      <c r="E367" s="253" t="s">
        <v>1</v>
      </c>
      <c r="F367" s="254" t="s">
        <v>153</v>
      </c>
      <c r="G367" s="252"/>
      <c r="H367" s="255">
        <v>23.812999999999999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1" t="s">
        <v>147</v>
      </c>
      <c r="AU367" s="261" t="s">
        <v>138</v>
      </c>
      <c r="AV367" s="15" t="s">
        <v>137</v>
      </c>
      <c r="AW367" s="15" t="s">
        <v>32</v>
      </c>
      <c r="AX367" s="15" t="s">
        <v>84</v>
      </c>
      <c r="AY367" s="261" t="s">
        <v>130</v>
      </c>
    </row>
    <row r="368" s="2" customFormat="1" ht="16.5" customHeight="1">
      <c r="A368" s="38"/>
      <c r="B368" s="39"/>
      <c r="C368" s="262" t="s">
        <v>554</v>
      </c>
      <c r="D368" s="262" t="s">
        <v>435</v>
      </c>
      <c r="E368" s="263" t="s">
        <v>555</v>
      </c>
      <c r="F368" s="264" t="s">
        <v>556</v>
      </c>
      <c r="G368" s="265" t="s">
        <v>145</v>
      </c>
      <c r="H368" s="266">
        <v>26.193999999999999</v>
      </c>
      <c r="I368" s="267"/>
      <c r="J368" s="268">
        <f>ROUND(I368*H368,2)</f>
        <v>0</v>
      </c>
      <c r="K368" s="269"/>
      <c r="L368" s="270"/>
      <c r="M368" s="271" t="s">
        <v>1</v>
      </c>
      <c r="N368" s="272" t="s">
        <v>42</v>
      </c>
      <c r="O368" s="91"/>
      <c r="P368" s="225">
        <f>O368*H368</f>
        <v>0</v>
      </c>
      <c r="Q368" s="225">
        <v>0.0129</v>
      </c>
      <c r="R368" s="225">
        <f>Q368*H368</f>
        <v>0.3379026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306</v>
      </c>
      <c r="AT368" s="227" t="s">
        <v>435</v>
      </c>
      <c r="AU368" s="227" t="s">
        <v>138</v>
      </c>
      <c r="AY368" s="17" t="s">
        <v>130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138</v>
      </c>
      <c r="BK368" s="228">
        <f>ROUND(I368*H368,2)</f>
        <v>0</v>
      </c>
      <c r="BL368" s="17" t="s">
        <v>235</v>
      </c>
      <c r="BM368" s="227" t="s">
        <v>557</v>
      </c>
    </row>
    <row r="369" s="13" customFormat="1">
      <c r="A369" s="13"/>
      <c r="B369" s="229"/>
      <c r="C369" s="230"/>
      <c r="D369" s="231" t="s">
        <v>147</v>
      </c>
      <c r="E369" s="230"/>
      <c r="F369" s="233" t="s">
        <v>558</v>
      </c>
      <c r="G369" s="230"/>
      <c r="H369" s="234">
        <v>26.193999999999999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147</v>
      </c>
      <c r="AU369" s="240" t="s">
        <v>138</v>
      </c>
      <c r="AV369" s="13" t="s">
        <v>138</v>
      </c>
      <c r="AW369" s="13" t="s">
        <v>4</v>
      </c>
      <c r="AX369" s="13" t="s">
        <v>84</v>
      </c>
      <c r="AY369" s="240" t="s">
        <v>130</v>
      </c>
    </row>
    <row r="370" s="2" customFormat="1" ht="24.15" customHeight="1">
      <c r="A370" s="38"/>
      <c r="B370" s="39"/>
      <c r="C370" s="215" t="s">
        <v>559</v>
      </c>
      <c r="D370" s="215" t="s">
        <v>133</v>
      </c>
      <c r="E370" s="216" t="s">
        <v>560</v>
      </c>
      <c r="F370" s="217" t="s">
        <v>561</v>
      </c>
      <c r="G370" s="218" t="s">
        <v>145</v>
      </c>
      <c r="H370" s="219">
        <v>1.44</v>
      </c>
      <c r="I370" s="220"/>
      <c r="J370" s="221">
        <f>ROUND(I370*H370,2)</f>
        <v>0</v>
      </c>
      <c r="K370" s="222"/>
      <c r="L370" s="44"/>
      <c r="M370" s="223" t="s">
        <v>1</v>
      </c>
      <c r="N370" s="224" t="s">
        <v>42</v>
      </c>
      <c r="O370" s="91"/>
      <c r="P370" s="225">
        <f>O370*H370</f>
        <v>0</v>
      </c>
      <c r="Q370" s="225">
        <v>0</v>
      </c>
      <c r="R370" s="225">
        <f>Q370*H370</f>
        <v>0</v>
      </c>
      <c r="S370" s="225">
        <v>0</v>
      </c>
      <c r="T370" s="22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235</v>
      </c>
      <c r="AT370" s="227" t="s">
        <v>133</v>
      </c>
      <c r="AU370" s="227" t="s">
        <v>138</v>
      </c>
      <c r="AY370" s="17" t="s">
        <v>130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138</v>
      </c>
      <c r="BK370" s="228">
        <f>ROUND(I370*H370,2)</f>
        <v>0</v>
      </c>
      <c r="BL370" s="17" t="s">
        <v>235</v>
      </c>
      <c r="BM370" s="227" t="s">
        <v>562</v>
      </c>
    </row>
    <row r="371" s="2" customFormat="1" ht="24.15" customHeight="1">
      <c r="A371" s="38"/>
      <c r="B371" s="39"/>
      <c r="C371" s="215" t="s">
        <v>563</v>
      </c>
      <c r="D371" s="215" t="s">
        <v>133</v>
      </c>
      <c r="E371" s="216" t="s">
        <v>564</v>
      </c>
      <c r="F371" s="217" t="s">
        <v>565</v>
      </c>
      <c r="G371" s="218" t="s">
        <v>145</v>
      </c>
      <c r="H371" s="219">
        <v>0.47999999999999998</v>
      </c>
      <c r="I371" s="220"/>
      <c r="J371" s="221">
        <f>ROUND(I371*H371,2)</f>
        <v>0</v>
      </c>
      <c r="K371" s="222"/>
      <c r="L371" s="44"/>
      <c r="M371" s="223" t="s">
        <v>1</v>
      </c>
      <c r="N371" s="224" t="s">
        <v>42</v>
      </c>
      <c r="O371" s="91"/>
      <c r="P371" s="225">
        <f>O371*H371</f>
        <v>0</v>
      </c>
      <c r="Q371" s="225">
        <v>0.00058</v>
      </c>
      <c r="R371" s="225">
        <f>Q371*H371</f>
        <v>0.00027839999999999999</v>
      </c>
      <c r="S371" s="225">
        <v>0</v>
      </c>
      <c r="T371" s="22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235</v>
      </c>
      <c r="AT371" s="227" t="s">
        <v>133</v>
      </c>
      <c r="AU371" s="227" t="s">
        <v>138</v>
      </c>
      <c r="AY371" s="17" t="s">
        <v>130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138</v>
      </c>
      <c r="BK371" s="228">
        <f>ROUND(I371*H371,2)</f>
        <v>0</v>
      </c>
      <c r="BL371" s="17" t="s">
        <v>235</v>
      </c>
      <c r="BM371" s="227" t="s">
        <v>566</v>
      </c>
    </row>
    <row r="372" s="13" customFormat="1">
      <c r="A372" s="13"/>
      <c r="B372" s="229"/>
      <c r="C372" s="230"/>
      <c r="D372" s="231" t="s">
        <v>147</v>
      </c>
      <c r="E372" s="232" t="s">
        <v>1</v>
      </c>
      <c r="F372" s="233" t="s">
        <v>567</v>
      </c>
      <c r="G372" s="230"/>
      <c r="H372" s="234">
        <v>0.47999999999999998</v>
      </c>
      <c r="I372" s="235"/>
      <c r="J372" s="230"/>
      <c r="K372" s="230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147</v>
      </c>
      <c r="AU372" s="240" t="s">
        <v>138</v>
      </c>
      <c r="AV372" s="13" t="s">
        <v>138</v>
      </c>
      <c r="AW372" s="13" t="s">
        <v>32</v>
      </c>
      <c r="AX372" s="13" t="s">
        <v>84</v>
      </c>
      <c r="AY372" s="240" t="s">
        <v>130</v>
      </c>
    </row>
    <row r="373" s="2" customFormat="1" ht="16.5" customHeight="1">
      <c r="A373" s="38"/>
      <c r="B373" s="39"/>
      <c r="C373" s="262" t="s">
        <v>568</v>
      </c>
      <c r="D373" s="262" t="s">
        <v>435</v>
      </c>
      <c r="E373" s="263" t="s">
        <v>569</v>
      </c>
      <c r="F373" s="264" t="s">
        <v>570</v>
      </c>
      <c r="G373" s="265" t="s">
        <v>145</v>
      </c>
      <c r="H373" s="266">
        <v>0.52800000000000002</v>
      </c>
      <c r="I373" s="267"/>
      <c r="J373" s="268">
        <f>ROUND(I373*H373,2)</f>
        <v>0</v>
      </c>
      <c r="K373" s="269"/>
      <c r="L373" s="270"/>
      <c r="M373" s="271" t="s">
        <v>1</v>
      </c>
      <c r="N373" s="272" t="s">
        <v>42</v>
      </c>
      <c r="O373" s="91"/>
      <c r="P373" s="225">
        <f>O373*H373</f>
        <v>0</v>
      </c>
      <c r="Q373" s="225">
        <v>0.01</v>
      </c>
      <c r="R373" s="225">
        <f>Q373*H373</f>
        <v>0.00528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306</v>
      </c>
      <c r="AT373" s="227" t="s">
        <v>435</v>
      </c>
      <c r="AU373" s="227" t="s">
        <v>138</v>
      </c>
      <c r="AY373" s="17" t="s">
        <v>130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138</v>
      </c>
      <c r="BK373" s="228">
        <f>ROUND(I373*H373,2)</f>
        <v>0</v>
      </c>
      <c r="BL373" s="17" t="s">
        <v>235</v>
      </c>
      <c r="BM373" s="227" t="s">
        <v>571</v>
      </c>
    </row>
    <row r="374" s="13" customFormat="1">
      <c r="A374" s="13"/>
      <c r="B374" s="229"/>
      <c r="C374" s="230"/>
      <c r="D374" s="231" t="s">
        <v>147</v>
      </c>
      <c r="E374" s="230"/>
      <c r="F374" s="233" t="s">
        <v>572</v>
      </c>
      <c r="G374" s="230"/>
      <c r="H374" s="234">
        <v>0.52800000000000002</v>
      </c>
      <c r="I374" s="235"/>
      <c r="J374" s="230"/>
      <c r="K374" s="230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147</v>
      </c>
      <c r="AU374" s="240" t="s">
        <v>138</v>
      </c>
      <c r="AV374" s="13" t="s">
        <v>138</v>
      </c>
      <c r="AW374" s="13" t="s">
        <v>4</v>
      </c>
      <c r="AX374" s="13" t="s">
        <v>84</v>
      </c>
      <c r="AY374" s="240" t="s">
        <v>130</v>
      </c>
    </row>
    <row r="375" s="2" customFormat="1" ht="21.75" customHeight="1">
      <c r="A375" s="38"/>
      <c r="B375" s="39"/>
      <c r="C375" s="215" t="s">
        <v>573</v>
      </c>
      <c r="D375" s="215" t="s">
        <v>133</v>
      </c>
      <c r="E375" s="216" t="s">
        <v>574</v>
      </c>
      <c r="F375" s="217" t="s">
        <v>575</v>
      </c>
      <c r="G375" s="218" t="s">
        <v>162</v>
      </c>
      <c r="H375" s="219">
        <v>25.399999999999999</v>
      </c>
      <c r="I375" s="220"/>
      <c r="J375" s="221">
        <f>ROUND(I375*H375,2)</f>
        <v>0</v>
      </c>
      <c r="K375" s="222"/>
      <c r="L375" s="44"/>
      <c r="M375" s="223" t="s">
        <v>1</v>
      </c>
      <c r="N375" s="224" t="s">
        <v>42</v>
      </c>
      <c r="O375" s="91"/>
      <c r="P375" s="225">
        <f>O375*H375</f>
        <v>0</v>
      </c>
      <c r="Q375" s="225">
        <v>0.00031</v>
      </c>
      <c r="R375" s="225">
        <f>Q375*H375</f>
        <v>0.0078739999999999991</v>
      </c>
      <c r="S375" s="225">
        <v>0</v>
      </c>
      <c r="T375" s="22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7" t="s">
        <v>235</v>
      </c>
      <c r="AT375" s="227" t="s">
        <v>133</v>
      </c>
      <c r="AU375" s="227" t="s">
        <v>138</v>
      </c>
      <c r="AY375" s="17" t="s">
        <v>130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138</v>
      </c>
      <c r="BK375" s="228">
        <f>ROUND(I375*H375,2)</f>
        <v>0</v>
      </c>
      <c r="BL375" s="17" t="s">
        <v>235</v>
      </c>
      <c r="BM375" s="227" t="s">
        <v>576</v>
      </c>
    </row>
    <row r="376" s="13" customFormat="1">
      <c r="A376" s="13"/>
      <c r="B376" s="229"/>
      <c r="C376" s="230"/>
      <c r="D376" s="231" t="s">
        <v>147</v>
      </c>
      <c r="E376" s="232" t="s">
        <v>1</v>
      </c>
      <c r="F376" s="233" t="s">
        <v>577</v>
      </c>
      <c r="G376" s="230"/>
      <c r="H376" s="234">
        <v>25.399999999999999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147</v>
      </c>
      <c r="AU376" s="240" t="s">
        <v>138</v>
      </c>
      <c r="AV376" s="13" t="s">
        <v>138</v>
      </c>
      <c r="AW376" s="13" t="s">
        <v>32</v>
      </c>
      <c r="AX376" s="13" t="s">
        <v>84</v>
      </c>
      <c r="AY376" s="240" t="s">
        <v>130</v>
      </c>
    </row>
    <row r="377" s="2" customFormat="1" ht="24.15" customHeight="1">
      <c r="A377" s="38"/>
      <c r="B377" s="39"/>
      <c r="C377" s="215" t="s">
        <v>578</v>
      </c>
      <c r="D377" s="215" t="s">
        <v>133</v>
      </c>
      <c r="E377" s="216" t="s">
        <v>579</v>
      </c>
      <c r="F377" s="217" t="s">
        <v>580</v>
      </c>
      <c r="G377" s="218" t="s">
        <v>318</v>
      </c>
      <c r="H377" s="219">
        <v>0.51200000000000001</v>
      </c>
      <c r="I377" s="220"/>
      <c r="J377" s="221">
        <f>ROUND(I377*H377,2)</f>
        <v>0</v>
      </c>
      <c r="K377" s="222"/>
      <c r="L377" s="44"/>
      <c r="M377" s="223" t="s">
        <v>1</v>
      </c>
      <c r="N377" s="224" t="s">
        <v>42</v>
      </c>
      <c r="O377" s="91"/>
      <c r="P377" s="225">
        <f>O377*H377</f>
        <v>0</v>
      </c>
      <c r="Q377" s="225">
        <v>0</v>
      </c>
      <c r="R377" s="225">
        <f>Q377*H377</f>
        <v>0</v>
      </c>
      <c r="S377" s="225">
        <v>0</v>
      </c>
      <c r="T377" s="22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7" t="s">
        <v>235</v>
      </c>
      <c r="AT377" s="227" t="s">
        <v>133</v>
      </c>
      <c r="AU377" s="227" t="s">
        <v>138</v>
      </c>
      <c r="AY377" s="17" t="s">
        <v>130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138</v>
      </c>
      <c r="BK377" s="228">
        <f>ROUND(I377*H377,2)</f>
        <v>0</v>
      </c>
      <c r="BL377" s="17" t="s">
        <v>235</v>
      </c>
      <c r="BM377" s="227" t="s">
        <v>581</v>
      </c>
    </row>
    <row r="378" s="12" customFormat="1" ht="22.8" customHeight="1">
      <c r="A378" s="12"/>
      <c r="B378" s="199"/>
      <c r="C378" s="200"/>
      <c r="D378" s="201" t="s">
        <v>75</v>
      </c>
      <c r="E378" s="213" t="s">
        <v>582</v>
      </c>
      <c r="F378" s="213" t="s">
        <v>583</v>
      </c>
      <c r="G378" s="200"/>
      <c r="H378" s="200"/>
      <c r="I378" s="203"/>
      <c r="J378" s="214">
        <f>BK378</f>
        <v>0</v>
      </c>
      <c r="K378" s="200"/>
      <c r="L378" s="205"/>
      <c r="M378" s="206"/>
      <c r="N378" s="207"/>
      <c r="O378" s="207"/>
      <c r="P378" s="208">
        <f>P379</f>
        <v>0</v>
      </c>
      <c r="Q378" s="207"/>
      <c r="R378" s="208">
        <f>R379</f>
        <v>0.00031</v>
      </c>
      <c r="S378" s="207"/>
      <c r="T378" s="209">
        <f>T379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0" t="s">
        <v>138</v>
      </c>
      <c r="AT378" s="211" t="s">
        <v>75</v>
      </c>
      <c r="AU378" s="211" t="s">
        <v>84</v>
      </c>
      <c r="AY378" s="210" t="s">
        <v>130</v>
      </c>
      <c r="BK378" s="212">
        <f>BK379</f>
        <v>0</v>
      </c>
    </row>
    <row r="379" s="2" customFormat="1" ht="24.15" customHeight="1">
      <c r="A379" s="38"/>
      <c r="B379" s="39"/>
      <c r="C379" s="215" t="s">
        <v>584</v>
      </c>
      <c r="D379" s="215" t="s">
        <v>133</v>
      </c>
      <c r="E379" s="216" t="s">
        <v>585</v>
      </c>
      <c r="F379" s="217" t="s">
        <v>586</v>
      </c>
      <c r="G379" s="218" t="s">
        <v>245</v>
      </c>
      <c r="H379" s="219">
        <v>1</v>
      </c>
      <c r="I379" s="220"/>
      <c r="J379" s="221">
        <f>ROUND(I379*H379,2)</f>
        <v>0</v>
      </c>
      <c r="K379" s="222"/>
      <c r="L379" s="44"/>
      <c r="M379" s="223" t="s">
        <v>1</v>
      </c>
      <c r="N379" s="224" t="s">
        <v>42</v>
      </c>
      <c r="O379" s="91"/>
      <c r="P379" s="225">
        <f>O379*H379</f>
        <v>0</v>
      </c>
      <c r="Q379" s="225">
        <v>0.00031</v>
      </c>
      <c r="R379" s="225">
        <f>Q379*H379</f>
        <v>0.00031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235</v>
      </c>
      <c r="AT379" s="227" t="s">
        <v>133</v>
      </c>
      <c r="AU379" s="227" t="s">
        <v>138</v>
      </c>
      <c r="AY379" s="17" t="s">
        <v>130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138</v>
      </c>
      <c r="BK379" s="228">
        <f>ROUND(I379*H379,2)</f>
        <v>0</v>
      </c>
      <c r="BL379" s="17" t="s">
        <v>235</v>
      </c>
      <c r="BM379" s="227" t="s">
        <v>587</v>
      </c>
    </row>
    <row r="380" s="12" customFormat="1" ht="22.8" customHeight="1">
      <c r="A380" s="12"/>
      <c r="B380" s="199"/>
      <c r="C380" s="200"/>
      <c r="D380" s="201" t="s">
        <v>75</v>
      </c>
      <c r="E380" s="213" t="s">
        <v>588</v>
      </c>
      <c r="F380" s="213" t="s">
        <v>589</v>
      </c>
      <c r="G380" s="200"/>
      <c r="H380" s="200"/>
      <c r="I380" s="203"/>
      <c r="J380" s="214">
        <f>BK380</f>
        <v>0</v>
      </c>
      <c r="K380" s="200"/>
      <c r="L380" s="205"/>
      <c r="M380" s="206"/>
      <c r="N380" s="207"/>
      <c r="O380" s="207"/>
      <c r="P380" s="208">
        <f>SUM(P381:P395)</f>
        <v>0</v>
      </c>
      <c r="Q380" s="207"/>
      <c r="R380" s="208">
        <f>SUM(R381:R395)</f>
        <v>0.09668889</v>
      </c>
      <c r="S380" s="207"/>
      <c r="T380" s="209">
        <f>SUM(T381:T395)</f>
        <v>0.020238660000000002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0" t="s">
        <v>138</v>
      </c>
      <c r="AT380" s="211" t="s">
        <v>75</v>
      </c>
      <c r="AU380" s="211" t="s">
        <v>84</v>
      </c>
      <c r="AY380" s="210" t="s">
        <v>130</v>
      </c>
      <c r="BK380" s="212">
        <f>SUM(BK381:BK395)</f>
        <v>0</v>
      </c>
    </row>
    <row r="381" s="2" customFormat="1" ht="16.5" customHeight="1">
      <c r="A381" s="38"/>
      <c r="B381" s="39"/>
      <c r="C381" s="215" t="s">
        <v>590</v>
      </c>
      <c r="D381" s="215" t="s">
        <v>133</v>
      </c>
      <c r="E381" s="216" t="s">
        <v>591</v>
      </c>
      <c r="F381" s="217" t="s">
        <v>592</v>
      </c>
      <c r="G381" s="218" t="s">
        <v>145</v>
      </c>
      <c r="H381" s="219">
        <v>65.286000000000001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42</v>
      </c>
      <c r="O381" s="91"/>
      <c r="P381" s="225">
        <f>O381*H381</f>
        <v>0</v>
      </c>
      <c r="Q381" s="225">
        <v>0.001</v>
      </c>
      <c r="R381" s="225">
        <f>Q381*H381</f>
        <v>0.065285999999999997</v>
      </c>
      <c r="S381" s="225">
        <v>0.00031</v>
      </c>
      <c r="T381" s="226">
        <f>S381*H381</f>
        <v>0.020238660000000002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235</v>
      </c>
      <c r="AT381" s="227" t="s">
        <v>133</v>
      </c>
      <c r="AU381" s="227" t="s">
        <v>138</v>
      </c>
      <c r="AY381" s="17" t="s">
        <v>130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138</v>
      </c>
      <c r="BK381" s="228">
        <f>ROUND(I381*H381,2)</f>
        <v>0</v>
      </c>
      <c r="BL381" s="17" t="s">
        <v>235</v>
      </c>
      <c r="BM381" s="227" t="s">
        <v>593</v>
      </c>
    </row>
    <row r="382" s="14" customFormat="1">
      <c r="A382" s="14"/>
      <c r="B382" s="241"/>
      <c r="C382" s="242"/>
      <c r="D382" s="231" t="s">
        <v>147</v>
      </c>
      <c r="E382" s="243" t="s">
        <v>1</v>
      </c>
      <c r="F382" s="244" t="s">
        <v>594</v>
      </c>
      <c r="G382" s="242"/>
      <c r="H382" s="243" t="s">
        <v>1</v>
      </c>
      <c r="I382" s="245"/>
      <c r="J382" s="242"/>
      <c r="K382" s="242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147</v>
      </c>
      <c r="AU382" s="250" t="s">
        <v>138</v>
      </c>
      <c r="AV382" s="14" t="s">
        <v>84</v>
      </c>
      <c r="AW382" s="14" t="s">
        <v>32</v>
      </c>
      <c r="AX382" s="14" t="s">
        <v>76</v>
      </c>
      <c r="AY382" s="250" t="s">
        <v>130</v>
      </c>
    </row>
    <row r="383" s="13" customFormat="1">
      <c r="A383" s="13"/>
      <c r="B383" s="229"/>
      <c r="C383" s="230"/>
      <c r="D383" s="231" t="s">
        <v>147</v>
      </c>
      <c r="E383" s="232" t="s">
        <v>1</v>
      </c>
      <c r="F383" s="233" t="s">
        <v>595</v>
      </c>
      <c r="G383" s="230"/>
      <c r="H383" s="234">
        <v>65.286000000000001</v>
      </c>
      <c r="I383" s="235"/>
      <c r="J383" s="230"/>
      <c r="K383" s="230"/>
      <c r="L383" s="236"/>
      <c r="M383" s="237"/>
      <c r="N383" s="238"/>
      <c r="O383" s="238"/>
      <c r="P383" s="238"/>
      <c r="Q383" s="238"/>
      <c r="R383" s="238"/>
      <c r="S383" s="238"/>
      <c r="T383" s="23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0" t="s">
        <v>147</v>
      </c>
      <c r="AU383" s="240" t="s">
        <v>138</v>
      </c>
      <c r="AV383" s="13" t="s">
        <v>138</v>
      </c>
      <c r="AW383" s="13" t="s">
        <v>32</v>
      </c>
      <c r="AX383" s="13" t="s">
        <v>84</v>
      </c>
      <c r="AY383" s="240" t="s">
        <v>130</v>
      </c>
    </row>
    <row r="384" s="2" customFormat="1" ht="24.15" customHeight="1">
      <c r="A384" s="38"/>
      <c r="B384" s="39"/>
      <c r="C384" s="215" t="s">
        <v>596</v>
      </c>
      <c r="D384" s="215" t="s">
        <v>133</v>
      </c>
      <c r="E384" s="216" t="s">
        <v>597</v>
      </c>
      <c r="F384" s="217" t="s">
        <v>598</v>
      </c>
      <c r="G384" s="218" t="s">
        <v>145</v>
      </c>
      <c r="H384" s="219">
        <v>65.286000000000001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42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0</v>
      </c>
      <c r="T384" s="22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235</v>
      </c>
      <c r="AT384" s="227" t="s">
        <v>133</v>
      </c>
      <c r="AU384" s="227" t="s">
        <v>138</v>
      </c>
      <c r="AY384" s="17" t="s">
        <v>130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138</v>
      </c>
      <c r="BK384" s="228">
        <f>ROUND(I384*H384,2)</f>
        <v>0</v>
      </c>
      <c r="BL384" s="17" t="s">
        <v>235</v>
      </c>
      <c r="BM384" s="227" t="s">
        <v>599</v>
      </c>
    </row>
    <row r="385" s="2" customFormat="1" ht="33" customHeight="1">
      <c r="A385" s="38"/>
      <c r="B385" s="39"/>
      <c r="C385" s="215" t="s">
        <v>600</v>
      </c>
      <c r="D385" s="215" t="s">
        <v>133</v>
      </c>
      <c r="E385" s="216" t="s">
        <v>601</v>
      </c>
      <c r="F385" s="217" t="s">
        <v>602</v>
      </c>
      <c r="G385" s="218" t="s">
        <v>145</v>
      </c>
      <c r="H385" s="219">
        <v>4.4000000000000004</v>
      </c>
      <c r="I385" s="220"/>
      <c r="J385" s="221">
        <f>ROUND(I385*H385,2)</f>
        <v>0</v>
      </c>
      <c r="K385" s="222"/>
      <c r="L385" s="44"/>
      <c r="M385" s="223" t="s">
        <v>1</v>
      </c>
      <c r="N385" s="224" t="s">
        <v>42</v>
      </c>
      <c r="O385" s="91"/>
      <c r="P385" s="225">
        <f>O385*H385</f>
        <v>0</v>
      </c>
      <c r="Q385" s="225">
        <v>0.00025999999999999998</v>
      </c>
      <c r="R385" s="225">
        <f>Q385*H385</f>
        <v>0.0011440000000000001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235</v>
      </c>
      <c r="AT385" s="227" t="s">
        <v>133</v>
      </c>
      <c r="AU385" s="227" t="s">
        <v>138</v>
      </c>
      <c r="AY385" s="17" t="s">
        <v>130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138</v>
      </c>
      <c r="BK385" s="228">
        <f>ROUND(I385*H385,2)</f>
        <v>0</v>
      </c>
      <c r="BL385" s="17" t="s">
        <v>235</v>
      </c>
      <c r="BM385" s="227" t="s">
        <v>603</v>
      </c>
    </row>
    <row r="386" s="14" customFormat="1">
      <c r="A386" s="14"/>
      <c r="B386" s="241"/>
      <c r="C386" s="242"/>
      <c r="D386" s="231" t="s">
        <v>147</v>
      </c>
      <c r="E386" s="243" t="s">
        <v>1</v>
      </c>
      <c r="F386" s="244" t="s">
        <v>604</v>
      </c>
      <c r="G386" s="242"/>
      <c r="H386" s="243" t="s">
        <v>1</v>
      </c>
      <c r="I386" s="245"/>
      <c r="J386" s="242"/>
      <c r="K386" s="242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147</v>
      </c>
      <c r="AU386" s="250" t="s">
        <v>138</v>
      </c>
      <c r="AV386" s="14" t="s">
        <v>84</v>
      </c>
      <c r="AW386" s="14" t="s">
        <v>32</v>
      </c>
      <c r="AX386" s="14" t="s">
        <v>76</v>
      </c>
      <c r="AY386" s="250" t="s">
        <v>130</v>
      </c>
    </row>
    <row r="387" s="13" customFormat="1">
      <c r="A387" s="13"/>
      <c r="B387" s="229"/>
      <c r="C387" s="230"/>
      <c r="D387" s="231" t="s">
        <v>147</v>
      </c>
      <c r="E387" s="232" t="s">
        <v>1</v>
      </c>
      <c r="F387" s="233" t="s">
        <v>605</v>
      </c>
      <c r="G387" s="230"/>
      <c r="H387" s="234">
        <v>4.4000000000000004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147</v>
      </c>
      <c r="AU387" s="240" t="s">
        <v>138</v>
      </c>
      <c r="AV387" s="13" t="s">
        <v>138</v>
      </c>
      <c r="AW387" s="13" t="s">
        <v>32</v>
      </c>
      <c r="AX387" s="13" t="s">
        <v>84</v>
      </c>
      <c r="AY387" s="240" t="s">
        <v>130</v>
      </c>
    </row>
    <row r="388" s="2" customFormat="1" ht="24.15" customHeight="1">
      <c r="A388" s="38"/>
      <c r="B388" s="39"/>
      <c r="C388" s="215" t="s">
        <v>606</v>
      </c>
      <c r="D388" s="215" t="s">
        <v>133</v>
      </c>
      <c r="E388" s="216" t="s">
        <v>607</v>
      </c>
      <c r="F388" s="217" t="s">
        <v>608</v>
      </c>
      <c r="G388" s="218" t="s">
        <v>145</v>
      </c>
      <c r="H388" s="219">
        <v>104.34099999999999</v>
      </c>
      <c r="I388" s="220"/>
      <c r="J388" s="221">
        <f>ROUND(I388*H388,2)</f>
        <v>0</v>
      </c>
      <c r="K388" s="222"/>
      <c r="L388" s="44"/>
      <c r="M388" s="223" t="s">
        <v>1</v>
      </c>
      <c r="N388" s="224" t="s">
        <v>42</v>
      </c>
      <c r="O388" s="91"/>
      <c r="P388" s="225">
        <f>O388*H388</f>
        <v>0</v>
      </c>
      <c r="Q388" s="225">
        <v>0.00029</v>
      </c>
      <c r="R388" s="225">
        <f>Q388*H388</f>
        <v>0.03025889</v>
      </c>
      <c r="S388" s="225">
        <v>0</v>
      </c>
      <c r="T388" s="22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235</v>
      </c>
      <c r="AT388" s="227" t="s">
        <v>133</v>
      </c>
      <c r="AU388" s="227" t="s">
        <v>138</v>
      </c>
      <c r="AY388" s="17" t="s">
        <v>130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138</v>
      </c>
      <c r="BK388" s="228">
        <f>ROUND(I388*H388,2)</f>
        <v>0</v>
      </c>
      <c r="BL388" s="17" t="s">
        <v>235</v>
      </c>
      <c r="BM388" s="227" t="s">
        <v>609</v>
      </c>
    </row>
    <row r="389" s="14" customFormat="1">
      <c r="A389" s="14"/>
      <c r="B389" s="241"/>
      <c r="C389" s="242"/>
      <c r="D389" s="231" t="s">
        <v>147</v>
      </c>
      <c r="E389" s="243" t="s">
        <v>1</v>
      </c>
      <c r="F389" s="244" t="s">
        <v>515</v>
      </c>
      <c r="G389" s="242"/>
      <c r="H389" s="243" t="s">
        <v>1</v>
      </c>
      <c r="I389" s="245"/>
      <c r="J389" s="242"/>
      <c r="K389" s="242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147</v>
      </c>
      <c r="AU389" s="250" t="s">
        <v>138</v>
      </c>
      <c r="AV389" s="14" t="s">
        <v>84</v>
      </c>
      <c r="AW389" s="14" t="s">
        <v>32</v>
      </c>
      <c r="AX389" s="14" t="s">
        <v>76</v>
      </c>
      <c r="AY389" s="250" t="s">
        <v>130</v>
      </c>
    </row>
    <row r="390" s="13" customFormat="1">
      <c r="A390" s="13"/>
      <c r="B390" s="229"/>
      <c r="C390" s="230"/>
      <c r="D390" s="231" t="s">
        <v>147</v>
      </c>
      <c r="E390" s="232" t="s">
        <v>1</v>
      </c>
      <c r="F390" s="233" t="s">
        <v>610</v>
      </c>
      <c r="G390" s="230"/>
      <c r="H390" s="234">
        <v>4.5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147</v>
      </c>
      <c r="AU390" s="240" t="s">
        <v>138</v>
      </c>
      <c r="AV390" s="13" t="s">
        <v>138</v>
      </c>
      <c r="AW390" s="13" t="s">
        <v>32</v>
      </c>
      <c r="AX390" s="13" t="s">
        <v>76</v>
      </c>
      <c r="AY390" s="240" t="s">
        <v>130</v>
      </c>
    </row>
    <row r="391" s="13" customFormat="1">
      <c r="A391" s="13"/>
      <c r="B391" s="229"/>
      <c r="C391" s="230"/>
      <c r="D391" s="231" t="s">
        <v>147</v>
      </c>
      <c r="E391" s="232" t="s">
        <v>1</v>
      </c>
      <c r="F391" s="233" t="s">
        <v>611</v>
      </c>
      <c r="G391" s="230"/>
      <c r="H391" s="234">
        <v>26.800999999999998</v>
      </c>
      <c r="I391" s="235"/>
      <c r="J391" s="230"/>
      <c r="K391" s="230"/>
      <c r="L391" s="236"/>
      <c r="M391" s="237"/>
      <c r="N391" s="238"/>
      <c r="O391" s="238"/>
      <c r="P391" s="238"/>
      <c r="Q391" s="238"/>
      <c r="R391" s="238"/>
      <c r="S391" s="238"/>
      <c r="T391" s="23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0" t="s">
        <v>147</v>
      </c>
      <c r="AU391" s="240" t="s">
        <v>138</v>
      </c>
      <c r="AV391" s="13" t="s">
        <v>138</v>
      </c>
      <c r="AW391" s="13" t="s">
        <v>32</v>
      </c>
      <c r="AX391" s="13" t="s">
        <v>76</v>
      </c>
      <c r="AY391" s="240" t="s">
        <v>130</v>
      </c>
    </row>
    <row r="392" s="14" customFormat="1">
      <c r="A392" s="14"/>
      <c r="B392" s="241"/>
      <c r="C392" s="242"/>
      <c r="D392" s="231" t="s">
        <v>147</v>
      </c>
      <c r="E392" s="243" t="s">
        <v>1</v>
      </c>
      <c r="F392" s="244" t="s">
        <v>201</v>
      </c>
      <c r="G392" s="242"/>
      <c r="H392" s="243" t="s">
        <v>1</v>
      </c>
      <c r="I392" s="245"/>
      <c r="J392" s="242"/>
      <c r="K392" s="242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147</v>
      </c>
      <c r="AU392" s="250" t="s">
        <v>138</v>
      </c>
      <c r="AV392" s="14" t="s">
        <v>84</v>
      </c>
      <c r="AW392" s="14" t="s">
        <v>32</v>
      </c>
      <c r="AX392" s="14" t="s">
        <v>76</v>
      </c>
      <c r="AY392" s="250" t="s">
        <v>130</v>
      </c>
    </row>
    <row r="393" s="13" customFormat="1">
      <c r="A393" s="13"/>
      <c r="B393" s="229"/>
      <c r="C393" s="230"/>
      <c r="D393" s="231" t="s">
        <v>147</v>
      </c>
      <c r="E393" s="232" t="s">
        <v>1</v>
      </c>
      <c r="F393" s="233" t="s">
        <v>612</v>
      </c>
      <c r="G393" s="230"/>
      <c r="H393" s="234">
        <v>21.300000000000001</v>
      </c>
      <c r="I393" s="235"/>
      <c r="J393" s="230"/>
      <c r="K393" s="230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147</v>
      </c>
      <c r="AU393" s="240" t="s">
        <v>138</v>
      </c>
      <c r="AV393" s="13" t="s">
        <v>138</v>
      </c>
      <c r="AW393" s="13" t="s">
        <v>32</v>
      </c>
      <c r="AX393" s="13" t="s">
        <v>76</v>
      </c>
      <c r="AY393" s="240" t="s">
        <v>130</v>
      </c>
    </row>
    <row r="394" s="13" customFormat="1">
      <c r="A394" s="13"/>
      <c r="B394" s="229"/>
      <c r="C394" s="230"/>
      <c r="D394" s="231" t="s">
        <v>147</v>
      </c>
      <c r="E394" s="232" t="s">
        <v>1</v>
      </c>
      <c r="F394" s="233" t="s">
        <v>613</v>
      </c>
      <c r="G394" s="230"/>
      <c r="H394" s="234">
        <v>51.740000000000002</v>
      </c>
      <c r="I394" s="235"/>
      <c r="J394" s="230"/>
      <c r="K394" s="230"/>
      <c r="L394" s="236"/>
      <c r="M394" s="237"/>
      <c r="N394" s="238"/>
      <c r="O394" s="238"/>
      <c r="P394" s="238"/>
      <c r="Q394" s="238"/>
      <c r="R394" s="238"/>
      <c r="S394" s="238"/>
      <c r="T394" s="23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0" t="s">
        <v>147</v>
      </c>
      <c r="AU394" s="240" t="s">
        <v>138</v>
      </c>
      <c r="AV394" s="13" t="s">
        <v>138</v>
      </c>
      <c r="AW394" s="13" t="s">
        <v>32</v>
      </c>
      <c r="AX394" s="13" t="s">
        <v>76</v>
      </c>
      <c r="AY394" s="240" t="s">
        <v>130</v>
      </c>
    </row>
    <row r="395" s="15" customFormat="1">
      <c r="A395" s="15"/>
      <c r="B395" s="251"/>
      <c r="C395" s="252"/>
      <c r="D395" s="231" t="s">
        <v>147</v>
      </c>
      <c r="E395" s="253" t="s">
        <v>1</v>
      </c>
      <c r="F395" s="254" t="s">
        <v>153</v>
      </c>
      <c r="G395" s="252"/>
      <c r="H395" s="255">
        <v>104.34100000000001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1" t="s">
        <v>147</v>
      </c>
      <c r="AU395" s="261" t="s">
        <v>138</v>
      </c>
      <c r="AV395" s="15" t="s">
        <v>137</v>
      </c>
      <c r="AW395" s="15" t="s">
        <v>32</v>
      </c>
      <c r="AX395" s="15" t="s">
        <v>84</v>
      </c>
      <c r="AY395" s="261" t="s">
        <v>130</v>
      </c>
    </row>
    <row r="396" s="12" customFormat="1" ht="25.92" customHeight="1">
      <c r="A396" s="12"/>
      <c r="B396" s="199"/>
      <c r="C396" s="200"/>
      <c r="D396" s="201" t="s">
        <v>75</v>
      </c>
      <c r="E396" s="202" t="s">
        <v>435</v>
      </c>
      <c r="F396" s="202" t="s">
        <v>614</v>
      </c>
      <c r="G396" s="200"/>
      <c r="H396" s="200"/>
      <c r="I396" s="203"/>
      <c r="J396" s="204">
        <f>BK396</f>
        <v>0</v>
      </c>
      <c r="K396" s="200"/>
      <c r="L396" s="205"/>
      <c r="M396" s="206"/>
      <c r="N396" s="207"/>
      <c r="O396" s="207"/>
      <c r="P396" s="208">
        <f>P397+P400</f>
        <v>0</v>
      </c>
      <c r="Q396" s="207"/>
      <c r="R396" s="208">
        <f>R397+R400</f>
        <v>0</v>
      </c>
      <c r="S396" s="207"/>
      <c r="T396" s="209">
        <f>T397+T400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0" t="s">
        <v>131</v>
      </c>
      <c r="AT396" s="211" t="s">
        <v>75</v>
      </c>
      <c r="AU396" s="211" t="s">
        <v>76</v>
      </c>
      <c r="AY396" s="210" t="s">
        <v>130</v>
      </c>
      <c r="BK396" s="212">
        <f>BK397+BK400</f>
        <v>0</v>
      </c>
    </row>
    <row r="397" s="12" customFormat="1" ht="22.8" customHeight="1">
      <c r="A397" s="12"/>
      <c r="B397" s="199"/>
      <c r="C397" s="200"/>
      <c r="D397" s="201" t="s">
        <v>75</v>
      </c>
      <c r="E397" s="213" t="s">
        <v>615</v>
      </c>
      <c r="F397" s="213" t="s">
        <v>616</v>
      </c>
      <c r="G397" s="200"/>
      <c r="H397" s="200"/>
      <c r="I397" s="203"/>
      <c r="J397" s="214">
        <f>BK397</f>
        <v>0</v>
      </c>
      <c r="K397" s="200"/>
      <c r="L397" s="205"/>
      <c r="M397" s="206"/>
      <c r="N397" s="207"/>
      <c r="O397" s="207"/>
      <c r="P397" s="208">
        <f>SUM(P398:P399)</f>
        <v>0</v>
      </c>
      <c r="Q397" s="207"/>
      <c r="R397" s="208">
        <f>SUM(R398:R399)</f>
        <v>0</v>
      </c>
      <c r="S397" s="207"/>
      <c r="T397" s="209">
        <f>SUM(T398:T399)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0" t="s">
        <v>131</v>
      </c>
      <c r="AT397" s="211" t="s">
        <v>75</v>
      </c>
      <c r="AU397" s="211" t="s">
        <v>84</v>
      </c>
      <c r="AY397" s="210" t="s">
        <v>130</v>
      </c>
      <c r="BK397" s="212">
        <f>SUM(BK398:BK399)</f>
        <v>0</v>
      </c>
    </row>
    <row r="398" s="2" customFormat="1" ht="16.5" customHeight="1">
      <c r="A398" s="38"/>
      <c r="B398" s="39"/>
      <c r="C398" s="215" t="s">
        <v>617</v>
      </c>
      <c r="D398" s="215" t="s">
        <v>133</v>
      </c>
      <c r="E398" s="216" t="s">
        <v>618</v>
      </c>
      <c r="F398" s="217" t="s">
        <v>619</v>
      </c>
      <c r="G398" s="218" t="s">
        <v>245</v>
      </c>
      <c r="H398" s="219">
        <v>1</v>
      </c>
      <c r="I398" s="220"/>
      <c r="J398" s="221">
        <f>ROUND(I398*H398,2)</f>
        <v>0</v>
      </c>
      <c r="K398" s="222"/>
      <c r="L398" s="44"/>
      <c r="M398" s="223" t="s">
        <v>1</v>
      </c>
      <c r="N398" s="224" t="s">
        <v>42</v>
      </c>
      <c r="O398" s="91"/>
      <c r="P398" s="225">
        <f>O398*H398</f>
        <v>0</v>
      </c>
      <c r="Q398" s="225">
        <v>0</v>
      </c>
      <c r="R398" s="225">
        <f>Q398*H398</f>
        <v>0</v>
      </c>
      <c r="S398" s="225">
        <v>0</v>
      </c>
      <c r="T398" s="22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455</v>
      </c>
      <c r="AT398" s="227" t="s">
        <v>133</v>
      </c>
      <c r="AU398" s="227" t="s">
        <v>138</v>
      </c>
      <c r="AY398" s="17" t="s">
        <v>130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138</v>
      </c>
      <c r="BK398" s="228">
        <f>ROUND(I398*H398,2)</f>
        <v>0</v>
      </c>
      <c r="BL398" s="17" t="s">
        <v>455</v>
      </c>
      <c r="BM398" s="227" t="s">
        <v>620</v>
      </c>
    </row>
    <row r="399" s="2" customFormat="1" ht="16.5" customHeight="1">
      <c r="A399" s="38"/>
      <c r="B399" s="39"/>
      <c r="C399" s="215" t="s">
        <v>219</v>
      </c>
      <c r="D399" s="215" t="s">
        <v>133</v>
      </c>
      <c r="E399" s="216" t="s">
        <v>621</v>
      </c>
      <c r="F399" s="217" t="s">
        <v>622</v>
      </c>
      <c r="G399" s="218" t="s">
        <v>245</v>
      </c>
      <c r="H399" s="219">
        <v>1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42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623</v>
      </c>
      <c r="AT399" s="227" t="s">
        <v>133</v>
      </c>
      <c r="AU399" s="227" t="s">
        <v>138</v>
      </c>
      <c r="AY399" s="17" t="s">
        <v>130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138</v>
      </c>
      <c r="BK399" s="228">
        <f>ROUND(I399*H399,2)</f>
        <v>0</v>
      </c>
      <c r="BL399" s="17" t="s">
        <v>623</v>
      </c>
      <c r="BM399" s="227" t="s">
        <v>624</v>
      </c>
    </row>
    <row r="400" s="12" customFormat="1" ht="22.8" customHeight="1">
      <c r="A400" s="12"/>
      <c r="B400" s="199"/>
      <c r="C400" s="200"/>
      <c r="D400" s="201" t="s">
        <v>75</v>
      </c>
      <c r="E400" s="213" t="s">
        <v>625</v>
      </c>
      <c r="F400" s="213" t="s">
        <v>626</v>
      </c>
      <c r="G400" s="200"/>
      <c r="H400" s="200"/>
      <c r="I400" s="203"/>
      <c r="J400" s="214">
        <f>BK400</f>
        <v>0</v>
      </c>
      <c r="K400" s="200"/>
      <c r="L400" s="205"/>
      <c r="M400" s="206"/>
      <c r="N400" s="207"/>
      <c r="O400" s="207"/>
      <c r="P400" s="208">
        <f>SUM(P401:P402)</f>
        <v>0</v>
      </c>
      <c r="Q400" s="207"/>
      <c r="R400" s="208">
        <f>SUM(R401:R402)</f>
        <v>0</v>
      </c>
      <c r="S400" s="207"/>
      <c r="T400" s="209">
        <f>SUM(T401:T402)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0" t="s">
        <v>131</v>
      </c>
      <c r="AT400" s="211" t="s">
        <v>75</v>
      </c>
      <c r="AU400" s="211" t="s">
        <v>84</v>
      </c>
      <c r="AY400" s="210" t="s">
        <v>130</v>
      </c>
      <c r="BK400" s="212">
        <f>SUM(BK401:BK402)</f>
        <v>0</v>
      </c>
    </row>
    <row r="401" s="2" customFormat="1" ht="16.5" customHeight="1">
      <c r="A401" s="38"/>
      <c r="B401" s="39"/>
      <c r="C401" s="215" t="s">
        <v>627</v>
      </c>
      <c r="D401" s="215" t="s">
        <v>133</v>
      </c>
      <c r="E401" s="216" t="s">
        <v>628</v>
      </c>
      <c r="F401" s="217" t="s">
        <v>629</v>
      </c>
      <c r="G401" s="218" t="s">
        <v>245</v>
      </c>
      <c r="H401" s="219">
        <v>1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42</v>
      </c>
      <c r="O401" s="91"/>
      <c r="P401" s="225">
        <f>O401*H401</f>
        <v>0</v>
      </c>
      <c r="Q401" s="225">
        <v>0</v>
      </c>
      <c r="R401" s="225">
        <f>Q401*H401</f>
        <v>0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455</v>
      </c>
      <c r="AT401" s="227" t="s">
        <v>133</v>
      </c>
      <c r="AU401" s="227" t="s">
        <v>138</v>
      </c>
      <c r="AY401" s="17" t="s">
        <v>130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138</v>
      </c>
      <c r="BK401" s="228">
        <f>ROUND(I401*H401,2)</f>
        <v>0</v>
      </c>
      <c r="BL401" s="17" t="s">
        <v>455</v>
      </c>
      <c r="BM401" s="227" t="s">
        <v>630</v>
      </c>
    </row>
    <row r="402" s="2" customFormat="1" ht="16.5" customHeight="1">
      <c r="A402" s="38"/>
      <c r="B402" s="39"/>
      <c r="C402" s="215" t="s">
        <v>631</v>
      </c>
      <c r="D402" s="215" t="s">
        <v>133</v>
      </c>
      <c r="E402" s="216" t="s">
        <v>632</v>
      </c>
      <c r="F402" s="217" t="s">
        <v>633</v>
      </c>
      <c r="G402" s="218" t="s">
        <v>245</v>
      </c>
      <c r="H402" s="219">
        <v>1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42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</v>
      </c>
      <c r="T402" s="22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623</v>
      </c>
      <c r="AT402" s="227" t="s">
        <v>133</v>
      </c>
      <c r="AU402" s="227" t="s">
        <v>138</v>
      </c>
      <c r="AY402" s="17" t="s">
        <v>130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138</v>
      </c>
      <c r="BK402" s="228">
        <f>ROUND(I402*H402,2)</f>
        <v>0</v>
      </c>
      <c r="BL402" s="17" t="s">
        <v>623</v>
      </c>
      <c r="BM402" s="227" t="s">
        <v>634</v>
      </c>
    </row>
    <row r="403" s="12" customFormat="1" ht="25.92" customHeight="1">
      <c r="A403" s="12"/>
      <c r="B403" s="199"/>
      <c r="C403" s="200"/>
      <c r="D403" s="201" t="s">
        <v>75</v>
      </c>
      <c r="E403" s="202" t="s">
        <v>635</v>
      </c>
      <c r="F403" s="202" t="s">
        <v>636</v>
      </c>
      <c r="G403" s="200"/>
      <c r="H403" s="200"/>
      <c r="I403" s="203"/>
      <c r="J403" s="204">
        <f>BK403</f>
        <v>0</v>
      </c>
      <c r="K403" s="200"/>
      <c r="L403" s="205"/>
      <c r="M403" s="206"/>
      <c r="N403" s="207"/>
      <c r="O403" s="207"/>
      <c r="P403" s="208">
        <f>P404</f>
        <v>0</v>
      </c>
      <c r="Q403" s="207"/>
      <c r="R403" s="208">
        <f>R404</f>
        <v>0</v>
      </c>
      <c r="S403" s="207"/>
      <c r="T403" s="209">
        <f>T404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0" t="s">
        <v>159</v>
      </c>
      <c r="AT403" s="211" t="s">
        <v>75</v>
      </c>
      <c r="AU403" s="211" t="s">
        <v>76</v>
      </c>
      <c r="AY403" s="210" t="s">
        <v>130</v>
      </c>
      <c r="BK403" s="212">
        <f>BK404</f>
        <v>0</v>
      </c>
    </row>
    <row r="404" s="12" customFormat="1" ht="22.8" customHeight="1">
      <c r="A404" s="12"/>
      <c r="B404" s="199"/>
      <c r="C404" s="200"/>
      <c r="D404" s="201" t="s">
        <v>75</v>
      </c>
      <c r="E404" s="213" t="s">
        <v>637</v>
      </c>
      <c r="F404" s="213" t="s">
        <v>638</v>
      </c>
      <c r="G404" s="200"/>
      <c r="H404" s="200"/>
      <c r="I404" s="203"/>
      <c r="J404" s="214">
        <f>BK404</f>
        <v>0</v>
      </c>
      <c r="K404" s="200"/>
      <c r="L404" s="205"/>
      <c r="M404" s="206"/>
      <c r="N404" s="207"/>
      <c r="O404" s="207"/>
      <c r="P404" s="208">
        <f>P405</f>
        <v>0</v>
      </c>
      <c r="Q404" s="207"/>
      <c r="R404" s="208">
        <f>R405</f>
        <v>0</v>
      </c>
      <c r="S404" s="207"/>
      <c r="T404" s="209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0" t="s">
        <v>159</v>
      </c>
      <c r="AT404" s="211" t="s">
        <v>75</v>
      </c>
      <c r="AU404" s="211" t="s">
        <v>84</v>
      </c>
      <c r="AY404" s="210" t="s">
        <v>130</v>
      </c>
      <c r="BK404" s="212">
        <f>BK405</f>
        <v>0</v>
      </c>
    </row>
    <row r="405" s="2" customFormat="1" ht="16.5" customHeight="1">
      <c r="A405" s="38"/>
      <c r="B405" s="39"/>
      <c r="C405" s="215" t="s">
        <v>639</v>
      </c>
      <c r="D405" s="215" t="s">
        <v>133</v>
      </c>
      <c r="E405" s="216" t="s">
        <v>640</v>
      </c>
      <c r="F405" s="217" t="s">
        <v>638</v>
      </c>
      <c r="G405" s="218" t="s">
        <v>641</v>
      </c>
      <c r="H405" s="219">
        <v>1.6000000000000001</v>
      </c>
      <c r="I405" s="220"/>
      <c r="J405" s="221">
        <f>ROUND(I405*H405,2)</f>
        <v>0</v>
      </c>
      <c r="K405" s="222"/>
      <c r="L405" s="44"/>
      <c r="M405" s="273" t="s">
        <v>1</v>
      </c>
      <c r="N405" s="274" t="s">
        <v>42</v>
      </c>
      <c r="O405" s="275"/>
      <c r="P405" s="276">
        <f>O405*H405</f>
        <v>0</v>
      </c>
      <c r="Q405" s="276">
        <v>0</v>
      </c>
      <c r="R405" s="276">
        <f>Q405*H405</f>
        <v>0</v>
      </c>
      <c r="S405" s="276">
        <v>0</v>
      </c>
      <c r="T405" s="27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642</v>
      </c>
      <c r="AT405" s="227" t="s">
        <v>133</v>
      </c>
      <c r="AU405" s="227" t="s">
        <v>138</v>
      </c>
      <c r="AY405" s="17" t="s">
        <v>130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138</v>
      </c>
      <c r="BK405" s="228">
        <f>ROUND(I405*H405,2)</f>
        <v>0</v>
      </c>
      <c r="BL405" s="17" t="s">
        <v>642</v>
      </c>
      <c r="BM405" s="227" t="s">
        <v>643</v>
      </c>
    </row>
    <row r="406" s="2" customFormat="1" ht="6.96" customHeight="1">
      <c r="A406" s="38"/>
      <c r="B406" s="66"/>
      <c r="C406" s="67"/>
      <c r="D406" s="67"/>
      <c r="E406" s="67"/>
      <c r="F406" s="67"/>
      <c r="G406" s="67"/>
      <c r="H406" s="67"/>
      <c r="I406" s="67"/>
      <c r="J406" s="67"/>
      <c r="K406" s="67"/>
      <c r="L406" s="44"/>
      <c r="M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</row>
  </sheetData>
  <sheetProtection sheet="1" autoFilter="0" formatColumns="0" formatRows="0" objects="1" scenarios="1" spinCount="100000" saltValue="2PFDsXvIiuj9PgKI4sMmbE/OT56pkJ+oAVjQboWcJgMsFtWiWwzX2YcSL88c75b532BeJApEfZD+yt5JVz/zRw==" hashValue="aMznBLr+QzKvg4x0kowzx0dy/M2tYUVOT/VmIJ627KWg4PeN3/lzpxAxKzHz9/7huwwhimmL6eKz2qarbYKY7Q==" algorithmName="SHA-512" password="CC35"/>
  <autoFilter ref="C136:K405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DESKTOP-UNBQRDQ\Jana</dc:creator>
  <cp:lastModifiedBy>DESKTOP-UNBQRDQ\Jana</cp:lastModifiedBy>
  <dcterms:created xsi:type="dcterms:W3CDTF">2022-05-27T08:00:30Z</dcterms:created>
  <dcterms:modified xsi:type="dcterms:W3CDTF">2022-05-27T08:00:33Z</dcterms:modified>
</cp:coreProperties>
</file>